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vtsos\Desktop\Work\06 Price\Industry\"/>
    </mc:Choice>
  </mc:AlternateContent>
  <xr:revisionPtr revIDLastSave="0" documentId="13_ncr:1_{025BBE30-A667-479C-9976-49207133C48E}" xr6:coauthVersionLast="45" xr6:coauthVersionMax="45" xr10:uidLastSave="{00000000-0000-0000-0000-000000000000}"/>
  <bookViews>
    <workbookView xWindow="-120" yWindow="-120" windowWidth="29040" windowHeight="15840" tabRatio="883" firstSheet="1" activeTab="2" xr2:uid="{00000000-000D-0000-FFFF-FFFF00000000}"/>
  </bookViews>
  <sheets>
    <sheet name="Стоимость транспорта" sheetId="1" state="hidden" r:id="rId1"/>
    <sheet name="Титульный лист" sheetId="16" r:id="rId2"/>
    <sheet name="Пояснение" sheetId="15" r:id="rId3"/>
    <sheet name="Прошивные маты рабочий" sheetId="2" state="hidden" r:id="rId4"/>
    <sheet name="Прошивные маты" sheetId="9" r:id="rId5"/>
    <sheet name="Огнезащита" sheetId="10" r:id="rId6"/>
    <sheet name="Тех плиты рабочий" sheetId="18" state="hidden" r:id="rId7"/>
    <sheet name="Тех плиты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F5" i="18" l="1"/>
  <c r="F19" i="18" l="1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B3" i="14" l="1"/>
  <c r="E23" i="14" l="1"/>
  <c r="E19" i="14"/>
  <c r="E15" i="14"/>
  <c r="G15" i="14" s="1"/>
  <c r="E11" i="14"/>
  <c r="E20" i="14"/>
  <c r="E16" i="14"/>
  <c r="E22" i="14"/>
  <c r="E18" i="14"/>
  <c r="E14" i="14"/>
  <c r="E10" i="14"/>
  <c r="G10" i="14" s="1"/>
  <c r="E24" i="14"/>
  <c r="E12" i="14"/>
  <c r="E21" i="14"/>
  <c r="E17" i="14"/>
  <c r="E13" i="14"/>
  <c r="F15" i="14" l="1"/>
  <c r="F10" i="14"/>
  <c r="G21" i="14"/>
  <c r="F21" i="14"/>
  <c r="G20" i="14"/>
  <c r="F20" i="14"/>
  <c r="G23" i="14"/>
  <c r="F23" i="14"/>
  <c r="G22" i="14"/>
  <c r="F22" i="14"/>
  <c r="G24" i="14"/>
  <c r="F24" i="14"/>
  <c r="F14" i="14"/>
  <c r="G14" i="14"/>
  <c r="F16" i="14"/>
  <c r="G16" i="14"/>
  <c r="G17" i="14"/>
  <c r="F17" i="14"/>
  <c r="F19" i="14"/>
  <c r="G19" i="14"/>
  <c r="F18" i="14"/>
  <c r="G18" i="14"/>
  <c r="G13" i="14"/>
  <c r="F13" i="14"/>
  <c r="F11" i="14"/>
  <c r="G11" i="14"/>
  <c r="F12" i="14"/>
  <c r="G12" i="14"/>
  <c r="B3" i="10" l="1"/>
  <c r="E21" i="10" l="1"/>
  <c r="E16" i="10"/>
  <c r="E23" i="10"/>
  <c r="E14" i="10"/>
  <c r="E24" i="10"/>
  <c r="E20" i="10"/>
  <c r="E15" i="10"/>
  <c r="E19" i="10"/>
  <c r="E22" i="10"/>
  <c r="E17" i="10"/>
  <c r="E13" i="10"/>
  <c r="G13" i="10" s="1"/>
  <c r="G23" i="10" l="1"/>
  <c r="G24" i="10"/>
  <c r="F13" i="10"/>
  <c r="G15" i="10"/>
  <c r="F15" i="10"/>
  <c r="G14" i="10"/>
  <c r="F14" i="10"/>
  <c r="G17" i="10"/>
  <c r="F17" i="10"/>
  <c r="G16" i="10"/>
  <c r="F16" i="10"/>
  <c r="G20" i="10"/>
  <c r="F20" i="10"/>
  <c r="F19" i="10"/>
  <c r="G19" i="10"/>
  <c r="G21" i="10"/>
  <c r="F21" i="10"/>
  <c r="F24" i="10"/>
  <c r="F23" i="10"/>
  <c r="G22" i="10"/>
  <c r="F22" i="10"/>
  <c r="E8" i="9" l="1"/>
  <c r="E46" i="9"/>
  <c r="E42" i="9"/>
  <c r="E38" i="9"/>
  <c r="E34" i="9"/>
  <c r="E32" i="9"/>
  <c r="E28" i="9"/>
  <c r="F28" i="9" s="1"/>
  <c r="E24" i="9"/>
  <c r="E20" i="9"/>
  <c r="E16" i="9"/>
  <c r="E12" i="9"/>
  <c r="E47" i="9"/>
  <c r="E35" i="9"/>
  <c r="E21" i="9"/>
  <c r="E13" i="9"/>
  <c r="E45" i="9"/>
  <c r="E41" i="9"/>
  <c r="E37" i="9"/>
  <c r="E31" i="9"/>
  <c r="E27" i="9"/>
  <c r="E23" i="9"/>
  <c r="E19" i="9"/>
  <c r="E15" i="9"/>
  <c r="E11" i="9"/>
  <c r="E43" i="9"/>
  <c r="E29" i="9"/>
  <c r="E17" i="9"/>
  <c r="E44" i="9"/>
  <c r="E40" i="9"/>
  <c r="E36" i="9"/>
  <c r="E30" i="9"/>
  <c r="E26" i="9"/>
  <c r="E22" i="9"/>
  <c r="E18" i="9"/>
  <c r="E14" i="9"/>
  <c r="E10" i="9"/>
  <c r="G10" i="9" s="1"/>
  <c r="E39" i="9"/>
  <c r="E33" i="9"/>
  <c r="E25" i="9"/>
  <c r="E9" i="9"/>
  <c r="G8" i="9" l="1"/>
  <c r="G18" i="9"/>
  <c r="G13" i="9"/>
  <c r="F8" i="9"/>
  <c r="G28" i="9"/>
  <c r="F18" i="9"/>
  <c r="G15" i="9" l="1"/>
  <c r="F15" i="9"/>
  <c r="G29" i="9"/>
  <c r="F29" i="9"/>
  <c r="F12" i="9"/>
  <c r="G12" i="9"/>
  <c r="F33" i="9"/>
  <c r="G33" i="9"/>
  <c r="G44" i="9"/>
  <c r="F44" i="9"/>
  <c r="F10" i="9"/>
  <c r="F14" i="9"/>
  <c r="G14" i="9"/>
  <c r="G41" i="9"/>
  <c r="F41" i="9"/>
  <c r="G35" i="9"/>
  <c r="F35" i="9"/>
  <c r="G37" i="9"/>
  <c r="F37" i="9"/>
  <c r="G42" i="9"/>
  <c r="F42" i="9"/>
  <c r="G46" i="9"/>
  <c r="F46" i="9"/>
  <c r="F32" i="9"/>
  <c r="G32" i="9"/>
  <c r="G39" i="9"/>
  <c r="F39" i="9"/>
  <c r="G47" i="9"/>
  <c r="F47" i="9"/>
  <c r="F11" i="9"/>
  <c r="G11" i="9"/>
  <c r="F45" i="9"/>
  <c r="G45" i="9"/>
  <c r="G9" i="9"/>
  <c r="F9" i="9"/>
  <c r="G17" i="9"/>
  <c r="F17" i="9"/>
  <c r="G38" i="9"/>
  <c r="F38" i="9"/>
  <c r="F16" i="9"/>
  <c r="G16" i="9"/>
  <c r="G43" i="9"/>
  <c r="F43" i="9"/>
  <c r="G34" i="9"/>
  <c r="F34" i="9"/>
  <c r="G31" i="9"/>
  <c r="F31" i="9"/>
  <c r="G36" i="9"/>
  <c r="F36" i="9"/>
  <c r="F13" i="9"/>
  <c r="G40" i="9"/>
  <c r="F40" i="9"/>
  <c r="G30" i="9"/>
  <c r="F30" i="9"/>
  <c r="F24" i="9" l="1"/>
  <c r="G24" i="9"/>
  <c r="G23" i="9"/>
  <c r="F23" i="9"/>
  <c r="G20" i="9"/>
  <c r="F20" i="9"/>
  <c r="F26" i="9"/>
  <c r="G26" i="9"/>
  <c r="G19" i="9"/>
  <c r="F19" i="9"/>
  <c r="G27" i="9"/>
  <c r="F27" i="9"/>
  <c r="F25" i="9"/>
  <c r="G25" i="9"/>
  <c r="G21" i="9"/>
  <c r="F21" i="9"/>
  <c r="G22" i="9"/>
  <c r="F22" i="9"/>
</calcChain>
</file>

<file path=xl/sharedStrings.xml><?xml version="1.0" encoding="utf-8"?>
<sst xmlns="http://schemas.openxmlformats.org/spreadsheetml/2006/main" count="306" uniqueCount="154">
  <si>
    <t>Регион</t>
  </si>
  <si>
    <t>Москва и Московская область</t>
  </si>
  <si>
    <t>Санкт-Петербург и Ленинградская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</si>
  <si>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</si>
  <si>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</si>
  <si>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</si>
  <si>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</si>
  <si>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Вологодская область</t>
  </si>
  <si>
    <t>Воронежская область</t>
  </si>
  <si>
    <t>Ивановская область</t>
  </si>
  <si>
    <t>Изоплит</t>
  </si>
  <si>
    <t>Калужская область</t>
  </si>
  <si>
    <t>Кировская область</t>
  </si>
  <si>
    <t>Костромская область</t>
  </si>
  <si>
    <t>Курская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</si>
  <si>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</si>
  <si>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</si>
  <si>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</si>
  <si>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</si>
  <si>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Пензенская область</t>
  </si>
  <si>
    <t>Псковская область</t>
  </si>
  <si>
    <t>Республика Карелия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</si>
  <si>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</si>
  <si>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</si>
  <si>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</si>
  <si>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</si>
  <si>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</si>
  <si>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</si>
  <si>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</si>
  <si>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</si>
  <si>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</si>
  <si>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</si>
  <si>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</si>
  <si>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</si>
  <si>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</si>
  <si>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Челябинская область</t>
  </si>
  <si>
    <t>Чеченская республика</t>
  </si>
  <si>
    <t>Ярославская область</t>
  </si>
  <si>
    <t>Регион доставки:</t>
  </si>
  <si>
    <t>Ставка:</t>
  </si>
  <si>
    <t>Без доставки</t>
  </si>
  <si>
    <t>Марка материала</t>
  </si>
  <si>
    <t xml:space="preserve">м2 в упак.             </t>
  </si>
  <si>
    <t>Толщина мм</t>
  </si>
  <si>
    <t>Дополнительная информация</t>
  </si>
  <si>
    <t>СКИДКА</t>
  </si>
  <si>
    <t>ПРОШИВНЫЕ МАТЫ. РОССИЯ.</t>
  </si>
  <si>
    <t>PAROC Pro</t>
  </si>
  <si>
    <t>100 кг/м3</t>
  </si>
  <si>
    <t>600 x 3000</t>
  </si>
  <si>
    <t>600 x 2500</t>
  </si>
  <si>
    <t>600 x 2000</t>
  </si>
  <si>
    <t>Wired Mat 80</t>
  </si>
  <si>
    <t>80 кг/м3</t>
  </si>
  <si>
    <t>Размер, мм х мм</t>
  </si>
  <si>
    <t>600 х 6000</t>
  </si>
  <si>
    <t>600 х 4000</t>
  </si>
  <si>
    <t>Прошивные маты, армированные сеткой. С малым содержанием связующего. Применение: теплоизоляция воздуховодов, газоходов, котельных, теплообменников и др. технологического оборудования. Группа горючести - КМ0 (НГ).</t>
  </si>
  <si>
    <t>1200 х 6000</t>
  </si>
  <si>
    <t>1200 х 4000</t>
  </si>
  <si>
    <t>1200 х 3000</t>
  </si>
  <si>
    <t>1200 x 3000</t>
  </si>
  <si>
    <t>1200 x 2500</t>
  </si>
  <si>
    <t>1200 x 2000</t>
  </si>
  <si>
    <t>Wired Mat 80 AL1</t>
  </si>
  <si>
    <t>Прошивные маты, армированные сеткой с дополнительным покрытием из чистой фольги. С малым содержанием связующего. Применение: теплоизоляция воздуховодов, газоходов, котельных, теплообменников и др. технологического оборудования. Группа горючести - КМ0 (НГ).</t>
  </si>
  <si>
    <t>Wired Mat 80 AluCoat</t>
  </si>
  <si>
    <t>Прошивные маты, армированные сеткой с дополнительным покрытием из усиленной ламинированной фольги. С малым содержанием связующего. Применение: теплоизоляция воздуховодов, газоходов, котельных, теплообменников и др. технологического оборудования. Группа горючести - КМ1 (Г1, В1, Д1).</t>
  </si>
  <si>
    <t>Прошивные маты PAROC Wired Mat, производство Изоплит.</t>
  </si>
  <si>
    <t>Wired Mat 100 AL1</t>
  </si>
  <si>
    <t>2 рулона в упаковке</t>
  </si>
  <si>
    <t>1 рулон в упаковке</t>
  </si>
  <si>
    <t>Размер         мм х мм</t>
  </si>
  <si>
    <t>600 x 1200</t>
  </si>
  <si>
    <t>Мягкие плиты для плоских поверхностей, также для конических и цилиндрических поверхностей с большим радиусом кривизны. Применение: теплоизоляция газовоздуховодов, конструкции внутри помещений. КМ0 (НГ).</t>
  </si>
  <si>
    <t>Slab 40</t>
  </si>
  <si>
    <t>40 кг/м3</t>
  </si>
  <si>
    <t>Полужесткие плиты для плоских поверхностей и цилиндрическх резервуаров. Легко изибается по цилиндрической поверхности. Применение: стены резервуаров. КМ0 (НГ).</t>
  </si>
  <si>
    <t>Slab 60</t>
  </si>
  <si>
    <t>60 кг/м3</t>
  </si>
  <si>
    <t>PAROC</t>
  </si>
  <si>
    <t>Ставка руб c НДС</t>
  </si>
  <si>
    <t>170 кг/м3</t>
  </si>
  <si>
    <t>600 х 1200</t>
  </si>
  <si>
    <t>Жесткая плита для, применяемая для огнезащиты несущих металлоконструкций, дверей, дымоходов, печей. Класс пожарной опасности - КМ0 (НГ).</t>
  </si>
  <si>
    <t>Системы огнезащиты PAROC</t>
  </si>
  <si>
    <t>ОГНЕЗАЩИТА НЕСУЩИХ МЕТАЛЛОКОНСТРУКЦИЙ</t>
  </si>
  <si>
    <t>Жесткие плиты</t>
  </si>
  <si>
    <t>ОГНЕЗАЩИТА ВОЗДУХОВОДОВ</t>
  </si>
  <si>
    <t>Маты прошивные PAROC Wired Mat 80 AL1</t>
  </si>
  <si>
    <t>1200 x 6000</t>
  </si>
  <si>
    <t>Маты прошивные PAROC Wired Mat 100 AL1</t>
  </si>
  <si>
    <t>Предел огнестойкости EI 60</t>
  </si>
  <si>
    <t>Предел огнестойкости EI 90</t>
  </si>
  <si>
    <t>Предел огнестойкости EI 120</t>
  </si>
  <si>
    <t>Предел огнестойкости EI 150</t>
  </si>
  <si>
    <t>Предел огнестойкости EI 180</t>
  </si>
  <si>
    <t>Предел огнестойкости EI 240</t>
  </si>
  <si>
    <t>1200 x 4000</t>
  </si>
  <si>
    <t>600/1200 х 6000</t>
  </si>
  <si>
    <t>600/1200 х 4000</t>
  </si>
  <si>
    <t>600/1200 x 3000</t>
  </si>
  <si>
    <t>600/1200 x 2500</t>
  </si>
  <si>
    <t>600/1200 x 2000</t>
  </si>
  <si>
    <t>600 х 4500</t>
  </si>
  <si>
    <t>Технические плиты PAROC Pro Slab/Fire Slab.</t>
  </si>
  <si>
    <t>Вся продукция, относящаяся к технической изоляции PAROC разбита на следующие группы:</t>
  </si>
  <si>
    <t>Группа товаров</t>
  </si>
  <si>
    <t>Наименование листа</t>
  </si>
  <si>
    <t>Для определения стоимости доставки продукции необходимо соблюдать следующий алгоритм:</t>
  </si>
  <si>
    <t>1. В случае достаки полного евротрейлера продукции из Польши в соответствии с группой товаров №1, 2, 4 до склада клиента, находящегося в Московской, Ленинградской, Тверской либо Новгородской областях в графе "Доставка" следует выбирать "Изоплит" с транспортной ставкой 0 рублей.</t>
  </si>
  <si>
    <t>При заказе продукции PAROC действуют следующие ограничения минимального заказа:</t>
  </si>
  <si>
    <t>ООО "Парок"</t>
  </si>
  <si>
    <t>Общество с ограниченной ответственностью "Парок"</t>
  </si>
  <si>
    <t>171277, Тверская область,</t>
  </si>
  <si>
    <t>Конаковский район, пгт. Изоплит,</t>
  </si>
  <si>
    <t>ул. Пионерская, д.20</t>
  </si>
  <si>
    <t>Тел. 8 800 770 78 48</t>
  </si>
  <si>
    <t>Прайс-лист</t>
  </si>
  <si>
    <t>на техническую изоляцию PAROC</t>
  </si>
  <si>
    <t xml:space="preserve">Инструкция </t>
  </si>
  <si>
    <t>по работе с прайс-листом на техническую изоляцию PAROC</t>
  </si>
  <si>
    <t>1200 х 4500</t>
  </si>
  <si>
    <t>ТЕПЛОИЗОЛЯЦИОННЫЕ ПЛИТЫ. РОССИЯ.</t>
  </si>
  <si>
    <r>
      <t xml:space="preserve">Примечание: </t>
    </r>
    <r>
      <rPr>
        <b/>
        <sz val="11"/>
        <color theme="1"/>
        <rFont val="Calibri"/>
        <family val="2"/>
        <charset val="204"/>
        <scheme val="minor"/>
      </rPr>
      <t>Ввиду отличий математических алгоритмов наценки за транспортировку прайс-листа и системы размещения заказов, фактическая цена за единицу продукции может незначительно отличаться. Точную стоимость Вы всегда можете получить у сотрудников компании Paroc.</t>
    </r>
  </si>
  <si>
    <t>Производство меньшего объема возможно только по предварительному согласованию с компанией Парок. При этом стоимость продукции может быть увеличена по сравнению со стандартной.</t>
  </si>
  <si>
    <t>1200 x 4500</t>
  </si>
  <si>
    <t>600/1200 х 4500</t>
  </si>
  <si>
    <t>Цена  руб/м2</t>
  </si>
  <si>
    <t>Количество в машине</t>
  </si>
  <si>
    <t>Цена    руб/м2</t>
  </si>
  <si>
    <t>Цена руб/упак.</t>
  </si>
  <si>
    <t>Цена руб/м3</t>
  </si>
  <si>
    <t>Краснодарский край</t>
  </si>
  <si>
    <t>Новосибирская область</t>
  </si>
  <si>
    <t>Цена с 06.2019</t>
  </si>
  <si>
    <t>Цена 01.2019</t>
  </si>
  <si>
    <t>Кемеровская область</t>
  </si>
  <si>
    <t>Республика Башкортостан</t>
  </si>
  <si>
    <t>Цена 01.2020 (+2%)</t>
  </si>
  <si>
    <t>_____________________/К.К. Мирошников/</t>
  </si>
  <si>
    <t>Руководитель департамента продаж Техническая изоляция</t>
  </si>
  <si>
    <t>Прошивные маты, Тех плиты, Огнезащита</t>
  </si>
  <si>
    <t>Оренбургская область</t>
  </si>
  <si>
    <t>Омская область</t>
  </si>
  <si>
    <t>г. Ноябрьск (ЯНАО)</t>
  </si>
  <si>
    <t>PAROC FSS-160</t>
  </si>
  <si>
    <t>Действителен с 01 июня 2022 года</t>
  </si>
  <si>
    <t>1. Прошивные маты, технические плиты Россия</t>
  </si>
  <si>
    <r>
      <t>2. В случае доставки полного евротрейлера продукции производства Изоплит, в соответствии с категорией №3 до склада клиента,</t>
    </r>
    <r>
      <rPr>
        <b/>
        <sz val="11"/>
        <color theme="1"/>
        <rFont val="Calibri"/>
        <family val="2"/>
        <charset val="204"/>
        <scheme val="minor"/>
      </rPr>
      <t xml:space="preserve"> следует выбирать соответствующий регион с указанной ставкой</t>
    </r>
    <r>
      <rPr>
        <sz val="11"/>
        <color theme="1"/>
        <rFont val="Calibri"/>
        <family val="2"/>
        <charset val="204"/>
        <scheme val="minor"/>
      </rPr>
      <t>.</t>
    </r>
  </si>
  <si>
    <t>3. В случае доставки евротрейлера из Изоплита со смешанным ассортиментом проукции польского и российского производства до склада клиента, следует выбирать соответствующий регион с указанной транспортной ставкой.</t>
  </si>
  <si>
    <t>4. Стоимость продукции, включая стоимость доставки продукции в соответствии с группой №5, определяется на основании оффера компании PAROC.</t>
  </si>
  <si>
    <t>1. При заказе продукции в соответствии с группой товаров №3 минимальный объем составляет 1,5 тонны.</t>
  </si>
  <si>
    <t>2. Доставка продуции российского производства до адреса клиента возможна только при полной загрузке стандартного евротрейлера 84 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</si>
</sst>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#,##0.00\ _₽"/>
    <numFmt numFmtId="166" formatCode="#,##0.00\ &quot;₽&quot;"/>
    <numFmt numFmtId="167" formatCode="0.000"/>
    <numFmt numFmtId="168" formatCode="#,##0.000"/>
    <numFmt numFmtId="169" formatCode="_-* #,##0\ _k_r_-;\-* #,##0\ _k_r_-;_-* &quot;-&quot;\ _k_r_-;_-@_-"/>
    <numFmt numFmtId="170" formatCode="#,##0;\-#,##0,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</font>
    <font>
      <b/>
      <sz val="10"/>
      <name val="Arial Cyr"/>
    </font>
    <font>
      <b/>
      <sz val="10"/>
      <color indexed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i/>
      <sz val="12"/>
      <color indexed="8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1" fillId="0" borderId="0"/>
    <xf numFmtId="0" fontId="6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" fontId="12" fillId="0" borderId="0" applyProtection="0">
      <alignment horizontal="justify" vertical="justify"/>
    </xf>
    <xf numFmtId="2" fontId="12" fillId="0" borderId="0" applyFont="0" applyFill="0" applyBorder="0" applyAlignment="0" applyProtection="0"/>
    <xf numFmtId="1" fontId="12" fillId="0" borderId="0">
      <alignment horizontal="justify" vertical="justify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6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1" fillId="0" borderId="0"/>
    <xf numFmtId="170" fontId="48" fillId="0" borderId="0">
      <alignment horizontal="left"/>
    </xf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49" fillId="0" borderId="0"/>
    <xf numFmtId="0" fontId="3" fillId="0" borderId="0"/>
    <xf numFmtId="0" fontId="55" fillId="0" borderId="0" applyBorder="0">
      <alignment horizontal="left" wrapText="1"/>
    </xf>
    <xf numFmtId="0" fontId="51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1" fontId="56" fillId="0" borderId="1">
      <alignment horizontal="center"/>
      <protection hidden="1"/>
    </xf>
    <xf numFmtId="169" fontId="10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72">
    <xf numFmtId="0" fontId="0" fillId="0" borderId="0" xfId="0"/>
    <xf numFmtId="0" fontId="7" fillId="3" borderId="1" xfId="0" applyFont="1" applyFill="1" applyBorder="1" applyAlignment="1">
      <alignment horizontal="left" indent="1"/>
    </xf>
    <xf numFmtId="3" fontId="7" fillId="3" borderId="1" xfId="0" applyNumberFormat="1" applyFont="1" applyFill="1" applyBorder="1"/>
    <xf numFmtId="0" fontId="0" fillId="0" borderId="1" xfId="0" applyFont="1" applyFill="1" applyBorder="1" applyAlignment="1"/>
    <xf numFmtId="3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justify"/>
    </xf>
    <xf numFmtId="1" fontId="14" fillId="4" borderId="2" xfId="12" quotePrefix="1" applyFont="1" applyFill="1" applyBorder="1" applyAlignment="1">
      <alignment horizontal="center" vertical="justify"/>
    </xf>
    <xf numFmtId="1" fontId="14" fillId="4" borderId="21" xfId="12" quotePrefix="1" applyFont="1" applyFill="1" applyBorder="1" applyAlignment="1">
      <alignment horizontal="center" vertical="justify"/>
    </xf>
    <xf numFmtId="2" fontId="14" fillId="4" borderId="21" xfId="13" quotePrefix="1" applyNumberFormat="1" applyFont="1" applyFill="1" applyBorder="1" applyAlignment="1">
      <alignment horizontal="center" vertical="justify"/>
    </xf>
    <xf numFmtId="1" fontId="15" fillId="4" borderId="4" xfId="12" applyFont="1" applyFill="1" applyBorder="1" applyAlignment="1">
      <alignment horizontal="center" vertical="justify"/>
    </xf>
    <xf numFmtId="2" fontId="14" fillId="4" borderId="22" xfId="14" quotePrefix="1" applyFont="1" applyFill="1" applyBorder="1" applyAlignment="1">
      <alignment horizontal="center" vertical="justify"/>
    </xf>
    <xf numFmtId="1" fontId="17" fillId="4" borderId="9" xfId="10" applyFont="1" applyFill="1" applyBorder="1" applyAlignment="1">
      <alignment horizontal="center" vertical="justify"/>
    </xf>
    <xf numFmtId="1" fontId="18" fillId="4" borderId="9" xfId="10" applyFont="1" applyFill="1" applyBorder="1" applyAlignment="1">
      <alignment horizontal="center" vertical="justify"/>
    </xf>
    <xf numFmtId="0" fontId="0" fillId="0" borderId="0" xfId="0" applyAlignment="1"/>
    <xf numFmtId="1" fontId="8" fillId="4" borderId="2" xfId="12" quotePrefix="1" applyFont="1" applyFill="1" applyBorder="1" applyAlignment="1">
      <alignment horizontal="center" vertical="justify"/>
    </xf>
    <xf numFmtId="1" fontId="8" fillId="4" borderId="21" xfId="12" quotePrefix="1" applyFont="1" applyFill="1" applyBorder="1" applyAlignment="1">
      <alignment horizontal="center" vertical="justify"/>
    </xf>
    <xf numFmtId="2" fontId="8" fillId="4" borderId="21" xfId="13" quotePrefix="1" applyNumberFormat="1" applyFont="1" applyFill="1" applyBorder="1" applyAlignment="1">
      <alignment horizontal="center" vertical="justify"/>
    </xf>
    <xf numFmtId="1" fontId="22" fillId="4" borderId="4" xfId="12" applyFont="1" applyFill="1" applyBorder="1" applyAlignment="1">
      <alignment horizontal="center" vertical="justify"/>
    </xf>
    <xf numFmtId="2" fontId="8" fillId="4" borderId="22" xfId="14" quotePrefix="1" applyFont="1" applyFill="1" applyBorder="1" applyAlignment="1">
      <alignment horizontal="center" vertical="justify"/>
    </xf>
    <xf numFmtId="2" fontId="8" fillId="4" borderId="8" xfId="14" quotePrefix="1" applyFont="1" applyFill="1" applyBorder="1" applyAlignment="1">
      <alignment horizontal="center" vertical="justify"/>
    </xf>
    <xf numFmtId="167" fontId="8" fillId="4" borderId="8" xfId="12" applyNumberFormat="1" applyFont="1" applyFill="1" applyBorder="1" applyAlignment="1">
      <alignment horizontal="center" vertical="justify"/>
    </xf>
    <xf numFmtId="4" fontId="8" fillId="4" borderId="0" xfId="12" applyNumberFormat="1" applyFont="1" applyFill="1" applyAlignment="1">
      <alignment horizontal="center" vertical="justify"/>
    </xf>
    <xf numFmtId="1" fontId="6" fillId="4" borderId="3" xfId="10" applyFont="1" applyFill="1" applyBorder="1" applyAlignment="1">
      <alignment horizontal="center" vertical="justify"/>
    </xf>
    <xf numFmtId="2" fontId="6" fillId="4" borderId="3" xfId="11" applyNumberFormat="1" applyFont="1" applyFill="1" applyBorder="1" applyAlignment="1">
      <alignment horizontal="center" vertical="justify"/>
    </xf>
    <xf numFmtId="4" fontId="25" fillId="4" borderId="3" xfId="15" applyNumberFormat="1" applyFont="1" applyFill="1" applyBorder="1" applyAlignment="1">
      <alignment horizontal="center" vertical="justify"/>
    </xf>
    <xf numFmtId="4" fontId="6" fillId="4" borderId="0" xfId="10" applyNumberFormat="1" applyFont="1" applyFill="1" applyAlignment="1">
      <alignment horizontal="center" vertical="justify"/>
    </xf>
    <xf numFmtId="1" fontId="6" fillId="4" borderId="5" xfId="10" applyFont="1" applyFill="1" applyBorder="1" applyAlignment="1">
      <alignment horizontal="center" vertical="justify"/>
    </xf>
    <xf numFmtId="2" fontId="6" fillId="4" borderId="5" xfId="11" applyNumberFormat="1" applyFont="1" applyFill="1" applyBorder="1" applyAlignment="1">
      <alignment horizontal="center" vertical="justify"/>
    </xf>
    <xf numFmtId="4" fontId="25" fillId="4" borderId="5" xfId="15" applyNumberFormat="1" applyFont="1" applyFill="1" applyBorder="1" applyAlignment="1">
      <alignment horizontal="center" vertical="justify"/>
    </xf>
    <xf numFmtId="1" fontId="28" fillId="4" borderId="5" xfId="10" applyFont="1" applyFill="1" applyBorder="1" applyAlignment="1">
      <alignment horizontal="center" vertical="justify"/>
    </xf>
    <xf numFmtId="1" fontId="29" fillId="4" borderId="5" xfId="10" applyFont="1" applyFill="1" applyBorder="1" applyAlignment="1">
      <alignment horizontal="center" vertical="justify"/>
    </xf>
    <xf numFmtId="2" fontId="6" fillId="5" borderId="5" xfId="11" applyNumberFormat="1" applyFont="1" applyFill="1" applyBorder="1" applyAlignment="1">
      <alignment horizontal="center" vertical="justify"/>
    </xf>
    <xf numFmtId="1" fontId="6" fillId="5" borderId="5" xfId="10" applyFont="1" applyFill="1" applyBorder="1" applyAlignment="1">
      <alignment horizontal="center" vertical="justify"/>
    </xf>
    <xf numFmtId="1" fontId="11" fillId="4" borderId="5" xfId="10" applyFont="1" applyFill="1" applyBorder="1" applyAlignment="1">
      <alignment horizontal="center" vertical="justify"/>
    </xf>
    <xf numFmtId="4" fontId="23" fillId="4" borderId="0" xfId="10" applyNumberFormat="1" applyFont="1" applyFill="1" applyAlignment="1">
      <alignment horizontal="center" vertical="justify"/>
    </xf>
    <xf numFmtId="1" fontId="11" fillId="4" borderId="14" xfId="10" applyFont="1" applyFill="1" applyBorder="1" applyAlignment="1">
      <alignment horizontal="center" vertical="justify"/>
    </xf>
    <xf numFmtId="2" fontId="6" fillId="4" borderId="14" xfId="11" applyNumberFormat="1" applyFont="1" applyFill="1" applyBorder="1" applyAlignment="1">
      <alignment horizontal="center" vertical="justify"/>
    </xf>
    <xf numFmtId="1" fontId="6" fillId="4" borderId="14" xfId="10" applyFont="1" applyFill="1" applyBorder="1" applyAlignment="1">
      <alignment horizontal="center" vertical="justify"/>
    </xf>
    <xf numFmtId="4" fontId="25" fillId="4" borderId="14" xfId="15" applyNumberFormat="1" applyFont="1" applyFill="1" applyBorder="1" applyAlignment="1">
      <alignment horizontal="center" vertical="justify"/>
    </xf>
    <xf numFmtId="4" fontId="6" fillId="4" borderId="0" xfId="10" applyNumberFormat="1" applyFont="1" applyFill="1" applyBorder="1" applyAlignment="1">
      <alignment horizontal="center" vertical="justify"/>
    </xf>
    <xf numFmtId="1" fontId="30" fillId="4" borderId="5" xfId="10" applyFont="1" applyFill="1" applyBorder="1" applyAlignment="1">
      <alignment horizontal="center" vertical="justify"/>
    </xf>
    <xf numFmtId="1" fontId="30" fillId="4" borderId="14" xfId="10" applyFont="1" applyFill="1" applyBorder="1" applyAlignment="1">
      <alignment horizontal="center" vertical="justify"/>
    </xf>
    <xf numFmtId="1" fontId="11" fillId="4" borderId="3" xfId="10" applyFont="1" applyFill="1" applyBorder="1" applyAlignment="1">
      <alignment horizontal="center" vertical="justify"/>
    </xf>
    <xf numFmtId="1" fontId="30" fillId="5" borderId="5" xfId="10" applyFont="1" applyFill="1" applyBorder="1" applyAlignment="1">
      <alignment horizontal="center" vertical="justify"/>
    </xf>
    <xf numFmtId="1" fontId="30" fillId="4" borderId="3" xfId="10" applyFont="1" applyFill="1" applyBorder="1" applyAlignment="1">
      <alignment horizontal="center" vertical="justify"/>
    </xf>
    <xf numFmtId="1" fontId="26" fillId="4" borderId="14" xfId="1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49" fontId="35" fillId="0" borderId="0" xfId="0" applyNumberFormat="1" applyFont="1" applyAlignment="1" applyProtection="1">
      <alignment horizontal="left" wrapText="1"/>
      <protection locked="0"/>
    </xf>
    <xf numFmtId="4" fontId="8" fillId="4" borderId="3" xfId="12" applyNumberFormat="1" applyFont="1" applyFill="1" applyBorder="1" applyAlignment="1">
      <alignment horizontal="center" vertical="justify"/>
    </xf>
    <xf numFmtId="9" fontId="8" fillId="4" borderId="14" xfId="12" applyNumberFormat="1" applyFont="1" applyFill="1" applyBorder="1" applyAlignment="1">
      <alignment horizontal="center" vertical="justify"/>
    </xf>
    <xf numFmtId="0" fontId="2" fillId="0" borderId="0" xfId="0" applyFont="1"/>
    <xf numFmtId="0" fontId="23" fillId="0" borderId="0" xfId="0" applyFont="1" applyBorder="1" applyAlignment="1">
      <alignment horizontal="center"/>
    </xf>
    <xf numFmtId="1" fontId="28" fillId="4" borderId="3" xfId="10" applyFont="1" applyFill="1" applyBorder="1" applyAlignment="1">
      <alignment horizontal="center" vertical="justify"/>
    </xf>
    <xf numFmtId="0" fontId="42" fillId="0" borderId="1" xfId="0" applyFont="1" applyBorder="1" applyAlignment="1">
      <alignment horizontal="center"/>
    </xf>
    <xf numFmtId="167" fontId="8" fillId="4" borderId="4" xfId="12" applyNumberFormat="1" applyFont="1" applyFill="1" applyBorder="1" applyAlignment="1">
      <alignment horizontal="center" vertical="justify"/>
    </xf>
    <xf numFmtId="4" fontId="25" fillId="4" borderId="3" xfId="0" applyNumberFormat="1" applyFont="1" applyFill="1" applyBorder="1" applyAlignment="1">
      <alignment horizontal="center" vertical="justify"/>
    </xf>
    <xf numFmtId="4" fontId="25" fillId="4" borderId="8" xfId="15" applyNumberFormat="1" applyFont="1" applyFill="1" applyBorder="1" applyAlignment="1">
      <alignment horizontal="center" vertical="justify"/>
    </xf>
    <xf numFmtId="1" fontId="44" fillId="4" borderId="5" xfId="10" applyFont="1" applyFill="1" applyBorder="1" applyAlignment="1">
      <alignment horizontal="center" vertical="justify"/>
    </xf>
    <xf numFmtId="1" fontId="6" fillId="4" borderId="0" xfId="10" applyFont="1" applyFill="1" applyBorder="1" applyAlignment="1">
      <alignment horizontal="center" vertical="justify"/>
    </xf>
    <xf numFmtId="4" fontId="25" fillId="4" borderId="5" xfId="0" applyNumberFormat="1" applyFont="1" applyFill="1" applyBorder="1" applyAlignment="1">
      <alignment horizontal="center" vertical="justify"/>
    </xf>
    <xf numFmtId="4" fontId="25" fillId="4" borderId="10" xfId="15" applyNumberFormat="1" applyFont="1" applyFill="1" applyBorder="1" applyAlignment="1">
      <alignment horizontal="center" vertical="justify"/>
    </xf>
    <xf numFmtId="1" fontId="29" fillId="4" borderId="14" xfId="10" applyFont="1" applyFill="1" applyBorder="1" applyAlignment="1">
      <alignment horizontal="center" vertical="justify"/>
    </xf>
    <xf numFmtId="1" fontId="44" fillId="4" borderId="14" xfId="10" applyFont="1" applyFill="1" applyBorder="1" applyAlignment="1">
      <alignment horizontal="center" vertical="justify"/>
    </xf>
    <xf numFmtId="4" fontId="25" fillId="4" borderId="14" xfId="0" applyNumberFormat="1" applyFont="1" applyFill="1" applyBorder="1" applyAlignment="1">
      <alignment horizontal="center" vertical="justify"/>
    </xf>
    <xf numFmtId="4" fontId="25" fillId="4" borderId="6" xfId="15" applyNumberFormat="1" applyFont="1" applyFill="1" applyBorder="1" applyAlignment="1">
      <alignment horizontal="center" vertical="justify"/>
    </xf>
    <xf numFmtId="2" fontId="6" fillId="4" borderId="4" xfId="11" applyNumberFormat="1" applyFont="1" applyFill="1" applyBorder="1" applyAlignment="1">
      <alignment horizontal="center" vertical="justify"/>
    </xf>
    <xf numFmtId="1" fontId="6" fillId="4" borderId="13" xfId="10" applyFont="1" applyFill="1" applyBorder="1" applyAlignment="1">
      <alignment horizontal="center" vertical="justify"/>
    </xf>
    <xf numFmtId="2" fontId="6" fillId="4" borderId="0" xfId="11" applyNumberFormat="1" applyFont="1" applyFill="1" applyBorder="1" applyAlignment="1">
      <alignment horizontal="center" vertical="justify"/>
    </xf>
    <xf numFmtId="1" fontId="6" fillId="4" borderId="9" xfId="10" applyFont="1" applyFill="1" applyBorder="1" applyAlignment="1">
      <alignment horizontal="center" vertical="justify"/>
    </xf>
    <xf numFmtId="2" fontId="6" fillId="4" borderId="12" xfId="11" applyNumberFormat="1" applyFont="1" applyFill="1" applyBorder="1" applyAlignment="1">
      <alignment horizontal="center" vertical="justify"/>
    </xf>
    <xf numFmtId="1" fontId="6" fillId="4" borderId="11" xfId="10" applyFont="1" applyFill="1" applyBorder="1" applyAlignment="1">
      <alignment horizontal="center" vertical="justify"/>
    </xf>
    <xf numFmtId="1" fontId="11" fillId="4" borderId="0" xfId="10" applyFont="1" applyFill="1" applyBorder="1" applyAlignment="1">
      <alignment horizontal="center" vertical="justify"/>
    </xf>
    <xf numFmtId="0" fontId="23" fillId="4" borderId="0" xfId="0" applyFont="1" applyFill="1" applyAlignment="1">
      <alignment horizontal="justify" vertical="justify"/>
    </xf>
    <xf numFmtId="1" fontId="6" fillId="4" borderId="0" xfId="10" applyFont="1" applyFill="1" applyBorder="1">
      <alignment horizontal="justify" vertical="justify"/>
    </xf>
    <xf numFmtId="4" fontId="6" fillId="4" borderId="0" xfId="10" applyNumberFormat="1" applyFont="1" applyFill="1" applyBorder="1">
      <alignment horizontal="justify" vertical="justify"/>
    </xf>
    <xf numFmtId="1" fontId="6" fillId="4" borderId="0" xfId="10" applyFont="1" applyFill="1" applyBorder="1" applyAlignment="1">
      <alignment horizontal="left" vertical="top"/>
    </xf>
    <xf numFmtId="4" fontId="6" fillId="4" borderId="0" xfId="1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1" fontId="26" fillId="4" borderId="5" xfId="10" applyFont="1" applyFill="1" applyBorder="1" applyAlignment="1">
      <alignment horizontal="left" vertical="top" wrapText="1"/>
    </xf>
    <xf numFmtId="1" fontId="26" fillId="4" borderId="3" xfId="10" applyFont="1" applyFill="1" applyBorder="1" applyAlignment="1">
      <alignment horizontal="left" vertical="top" wrapText="1"/>
    </xf>
    <xf numFmtId="166" fontId="42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44" fillId="4" borderId="0" xfId="10" applyFont="1" applyFill="1" applyBorder="1" applyAlignment="1">
      <alignment horizontal="center" vertical="justify"/>
    </xf>
    <xf numFmtId="4" fontId="25" fillId="4" borderId="8" xfId="0" applyNumberFormat="1" applyFont="1" applyFill="1" applyBorder="1" applyAlignment="1">
      <alignment horizontal="center" vertical="justify"/>
    </xf>
    <xf numFmtId="4" fontId="25" fillId="4" borderId="10" xfId="0" applyNumberFormat="1" applyFont="1" applyFill="1" applyBorder="1" applyAlignment="1">
      <alignment horizontal="center" vertical="justify"/>
    </xf>
    <xf numFmtId="4" fontId="25" fillId="4" borderId="6" xfId="0" applyNumberFormat="1" applyFon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0" fontId="0" fillId="0" borderId="0" xfId="0" applyNumberFormat="1" applyAlignment="1">
      <alignment horizontal="justify" vertical="justify"/>
    </xf>
    <xf numFmtId="166" fontId="0" fillId="0" borderId="1" xfId="0" applyNumberFormat="1" applyBorder="1"/>
    <xf numFmtId="1" fontId="6" fillId="4" borderId="0" xfId="10" applyFont="1" applyFill="1" applyBorder="1" applyAlignment="1">
      <alignment vertical="top"/>
    </xf>
    <xf numFmtId="0" fontId="23" fillId="4" borderId="0" xfId="0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30" fillId="5" borderId="3" xfId="10" applyFont="1" applyFill="1" applyBorder="1" applyAlignment="1">
      <alignment horizontal="center" vertical="justify"/>
    </xf>
    <xf numFmtId="1" fontId="13" fillId="4" borderId="9" xfId="10" applyFon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1" fontId="12" fillId="4" borderId="1" xfId="10" applyFont="1" applyFill="1" applyBorder="1" applyAlignment="1">
      <alignment horizontal="center" vertical="justify"/>
    </xf>
    <xf numFmtId="2" fontId="12" fillId="4" borderId="1" xfId="11" applyNumberFormat="1" applyFill="1" applyBorder="1" applyAlignment="1">
      <alignment horizontal="center" vertical="justify"/>
    </xf>
    <xf numFmtId="1" fontId="12" fillId="4" borderId="1" xfId="10" applyFill="1" applyBorder="1" applyAlignment="1">
      <alignment horizontal="center" vertical="justify"/>
    </xf>
    <xf numFmtId="2" fontId="12" fillId="4" borderId="1" xfId="11" applyNumberFormat="1" applyFont="1" applyFill="1" applyBorder="1" applyAlignment="1">
      <alignment horizontal="center" vertical="justify"/>
    </xf>
    <xf numFmtId="1" fontId="0" fillId="5" borderId="1" xfId="10" applyFont="1" applyFill="1" applyBorder="1" applyAlignment="1">
      <alignment horizontal="center" vertical="justify"/>
    </xf>
    <xf numFmtId="2" fontId="12" fillId="5" borderId="1" xfId="11" applyNumberFormat="1" applyFill="1" applyBorder="1" applyAlignment="1">
      <alignment horizontal="center" vertical="justify"/>
    </xf>
    <xf numFmtId="1" fontId="12" fillId="5" borderId="1" xfId="10" applyFill="1" applyBorder="1" applyAlignment="1">
      <alignment horizontal="center" vertical="justify"/>
    </xf>
    <xf numFmtId="1" fontId="0" fillId="4" borderId="1" xfId="10" applyFont="1" applyFill="1" applyBorder="1" applyAlignment="1">
      <alignment horizontal="center" vertical="justify"/>
    </xf>
    <xf numFmtId="1" fontId="19" fillId="4" borderId="1" xfId="10" applyFont="1" applyFill="1" applyBorder="1" applyAlignment="1">
      <alignment horizontal="center" vertical="justify"/>
    </xf>
    <xf numFmtId="1" fontId="19" fillId="5" borderId="1" xfId="10" applyFont="1" applyFill="1" applyBorder="1" applyAlignment="1">
      <alignment horizontal="center" vertical="justify"/>
    </xf>
    <xf numFmtId="0" fontId="23" fillId="0" borderId="0" xfId="0" applyFont="1" applyFill="1" applyAlignment="1">
      <alignment horizontal="center"/>
    </xf>
    <xf numFmtId="1" fontId="21" fillId="4" borderId="9" xfId="10" applyFont="1" applyFill="1" applyBorder="1" applyAlignment="1">
      <alignment horizontal="center" vertical="justify"/>
    </xf>
    <xf numFmtId="1" fontId="13" fillId="4" borderId="11" xfId="10" applyFont="1" applyFill="1" applyBorder="1" applyAlignment="1">
      <alignment horizontal="center" vertical="justify"/>
    </xf>
    <xf numFmtId="1" fontId="13" fillId="4" borderId="13" xfId="10" applyFont="1" applyFill="1" applyBorder="1" applyAlignment="1">
      <alignment horizontal="center" vertical="justify"/>
    </xf>
    <xf numFmtId="0" fontId="20" fillId="0" borderId="9" xfId="0" applyFont="1" applyBorder="1" applyAlignment="1">
      <alignment horizontal="center"/>
    </xf>
    <xf numFmtId="2" fontId="6" fillId="5" borderId="3" xfId="11" applyNumberFormat="1" applyFont="1" applyFill="1" applyBorder="1" applyAlignment="1">
      <alignment horizontal="center" vertical="justify"/>
    </xf>
    <xf numFmtId="1" fontId="12" fillId="4" borderId="26" xfId="10" applyFont="1" applyFill="1" applyBorder="1" applyAlignment="1">
      <alignment horizontal="center" vertical="justify"/>
    </xf>
    <xf numFmtId="2" fontId="12" fillId="4" borderId="26" xfId="11" applyNumberFormat="1" applyFill="1" applyBorder="1" applyAlignment="1">
      <alignment horizontal="center" vertical="justify"/>
    </xf>
    <xf numFmtId="1" fontId="12" fillId="4" borderId="26" xfId="10" applyFill="1" applyBorder="1" applyAlignment="1">
      <alignment horizontal="center" vertical="justify"/>
    </xf>
    <xf numFmtId="1" fontId="12" fillId="4" borderId="27" xfId="10" applyFill="1" applyBorder="1" applyAlignment="1">
      <alignment horizontal="center" vertical="justify"/>
    </xf>
    <xf numFmtId="1" fontId="12" fillId="4" borderId="19" xfId="10" applyFill="1" applyBorder="1" applyAlignment="1">
      <alignment horizontal="center" vertical="justify"/>
    </xf>
    <xf numFmtId="1" fontId="12" fillId="5" borderId="19" xfId="10" applyFill="1" applyBorder="1" applyAlignment="1">
      <alignment horizontal="center" vertical="justify"/>
    </xf>
    <xf numFmtId="1" fontId="0" fillId="4" borderId="15" xfId="10" applyFont="1" applyFill="1" applyBorder="1" applyAlignment="1">
      <alignment horizontal="center" vertical="justify"/>
    </xf>
    <xf numFmtId="2" fontId="12" fillId="4" borderId="15" xfId="11" applyNumberFormat="1" applyFill="1" applyBorder="1" applyAlignment="1">
      <alignment horizontal="center" vertical="justify"/>
    </xf>
    <xf numFmtId="1" fontId="12" fillId="4" borderId="15" xfId="10" applyFill="1" applyBorder="1" applyAlignment="1">
      <alignment horizontal="center" vertical="justify"/>
    </xf>
    <xf numFmtId="1" fontId="12" fillId="4" borderId="20" xfId="10" applyFill="1" applyBorder="1" applyAlignment="1">
      <alignment horizontal="center" vertical="justify"/>
    </xf>
    <xf numFmtId="1" fontId="19" fillId="4" borderId="15" xfId="10" applyFont="1" applyFill="1" applyBorder="1" applyAlignment="1">
      <alignment horizontal="center" vertical="justify"/>
    </xf>
    <xf numFmtId="1" fontId="19" fillId="4" borderId="26" xfId="10" applyFont="1" applyFill="1" applyBorder="1" applyAlignment="1">
      <alignment horizontal="center" vertical="justify"/>
    </xf>
    <xf numFmtId="166" fontId="0" fillId="0" borderId="1" xfId="0" applyNumberFormat="1" applyFill="1" applyBorder="1"/>
    <xf numFmtId="0" fontId="0" fillId="0" borderId="0" xfId="0" applyFill="1"/>
    <xf numFmtId="0" fontId="23" fillId="0" borderId="0" xfId="0" applyFont="1" applyAlignment="1">
      <alignment horizontal="center"/>
    </xf>
    <xf numFmtId="168" fontId="12" fillId="4" borderId="25" xfId="10" applyNumberFormat="1" applyFill="1" applyBorder="1" applyAlignment="1">
      <alignment horizontal="center" vertical="justify"/>
    </xf>
    <xf numFmtId="168" fontId="12" fillId="4" borderId="28" xfId="10" applyNumberFormat="1" applyFill="1" applyBorder="1" applyAlignment="1">
      <alignment horizontal="center" vertical="justify"/>
    </xf>
    <xf numFmtId="168" fontId="12" fillId="5" borderId="28" xfId="10" applyNumberForma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168" fontId="0" fillId="0" borderId="29" xfId="0" applyNumberFormat="1" applyBorder="1" applyAlignment="1">
      <alignment horizontal="justify" vertical="justify"/>
    </xf>
    <xf numFmtId="168" fontId="0" fillId="0" borderId="30" xfId="0" applyNumberFormat="1" applyBorder="1" applyAlignment="1">
      <alignment horizontal="justify" vertical="justify"/>
    </xf>
    <xf numFmtId="1" fontId="6" fillId="0" borderId="0" xfId="10" applyFont="1" applyFill="1" applyBorder="1">
      <alignment horizontal="justify" vertic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12" fillId="9" borderId="1" xfId="10" applyNumberFormat="1" applyFill="1" applyBorder="1" applyAlignment="1">
      <alignment horizontal="center" vertical="justify"/>
    </xf>
    <xf numFmtId="165" fontId="12" fillId="10" borderId="1" xfId="10" applyNumberFormat="1" applyFill="1" applyBorder="1" applyAlignment="1">
      <alignment horizontal="center" vertical="justify"/>
    </xf>
    <xf numFmtId="165" fontId="12" fillId="10" borderId="26" xfId="10" applyNumberFormat="1" applyFill="1" applyBorder="1" applyAlignment="1">
      <alignment horizontal="center" vertical="justify"/>
    </xf>
    <xf numFmtId="0" fontId="0" fillId="9" borderId="0" xfId="0" applyNumberFormat="1" applyFill="1" applyAlignment="1">
      <alignment horizontal="justify" vertical="justify"/>
    </xf>
    <xf numFmtId="165" fontId="12" fillId="10" borderId="15" xfId="10" applyNumberFormat="1" applyFill="1" applyBorder="1" applyAlignment="1">
      <alignment horizontal="center" vertical="justify"/>
    </xf>
    <xf numFmtId="165" fontId="12" fillId="9" borderId="15" xfId="10" applyNumberFormat="1" applyFill="1" applyBorder="1" applyAlignment="1">
      <alignment horizontal="center" vertical="justify"/>
    </xf>
    <xf numFmtId="0" fontId="0" fillId="0" borderId="0" xfId="0" applyNumberFormat="1" applyFill="1" applyAlignment="1">
      <alignment horizontal="justify" vertical="justify"/>
    </xf>
    <xf numFmtId="165" fontId="12" fillId="9" borderId="26" xfId="10" applyNumberFormat="1" applyFill="1" applyBorder="1" applyAlignment="1">
      <alignment horizontal="center" vertical="justify"/>
    </xf>
    <xf numFmtId="4" fontId="25" fillId="9" borderId="10" xfId="0" applyNumberFormat="1" applyFont="1" applyFill="1" applyBorder="1" applyAlignment="1">
      <alignment horizontal="center" vertical="justify"/>
    </xf>
    <xf numFmtId="4" fontId="25" fillId="9" borderId="6" xfId="0" applyNumberFormat="1" applyFont="1" applyFill="1" applyBorder="1" applyAlignment="1">
      <alignment horizontal="center" vertical="justify"/>
    </xf>
    <xf numFmtId="4" fontId="25" fillId="2" borderId="8" xfId="0" applyNumberFormat="1" applyFont="1" applyFill="1" applyBorder="1" applyAlignment="1">
      <alignment horizontal="center" vertical="justify"/>
    </xf>
    <xf numFmtId="4" fontId="25" fillId="10" borderId="8" xfId="0" applyNumberFormat="1" applyFont="1" applyFill="1" applyBorder="1" applyAlignment="1">
      <alignment horizontal="center" vertical="justify"/>
    </xf>
    <xf numFmtId="4" fontId="25" fillId="10" borderId="10" xfId="0" applyNumberFormat="1" applyFont="1" applyFill="1" applyBorder="1" applyAlignment="1">
      <alignment horizontal="center" vertical="justify"/>
    </xf>
    <xf numFmtId="4" fontId="25" fillId="10" borderId="6" xfId="0" applyNumberFormat="1" applyFont="1" applyFill="1" applyBorder="1" applyAlignment="1">
      <alignment horizontal="center" vertical="justify"/>
    </xf>
    <xf numFmtId="4" fontId="25" fillId="2" borderId="10" xfId="0" applyNumberFormat="1" applyFont="1" applyFill="1" applyBorder="1" applyAlignment="1">
      <alignment horizontal="center" vertical="justify"/>
    </xf>
    <xf numFmtId="4" fontId="25" fillId="2" borderId="6" xfId="0" applyNumberFormat="1" applyFon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1" fontId="6" fillId="5" borderId="9" xfId="10" applyFont="1" applyFill="1" applyBorder="1" applyAlignment="1">
      <alignment horizontal="center" vertical="justify"/>
    </xf>
    <xf numFmtId="1" fontId="6" fillId="5" borderId="13" xfId="10" applyFont="1" applyFill="1" applyBorder="1" applyAlignment="1">
      <alignment horizontal="center" vertical="justify"/>
    </xf>
    <xf numFmtId="1" fontId="28" fillId="9" borderId="3" xfId="10" applyFont="1" applyFill="1" applyBorder="1" applyAlignment="1">
      <alignment horizontal="center" vertical="justify"/>
    </xf>
    <xf numFmtId="1" fontId="6" fillId="9" borderId="3" xfId="10" applyFont="1" applyFill="1" applyBorder="1" applyAlignment="1">
      <alignment horizontal="center" vertical="justify"/>
    </xf>
    <xf numFmtId="1" fontId="28" fillId="9" borderId="5" xfId="10" applyFont="1" applyFill="1" applyBorder="1" applyAlignment="1">
      <alignment horizontal="center" vertical="justify"/>
    </xf>
    <xf numFmtId="1" fontId="11" fillId="9" borderId="5" xfId="10" applyFont="1" applyFill="1" applyBorder="1" applyAlignment="1">
      <alignment horizontal="center" vertical="justify"/>
    </xf>
    <xf numFmtId="1" fontId="29" fillId="9" borderId="5" xfId="10" applyFont="1" applyFill="1" applyBorder="1" applyAlignment="1">
      <alignment horizontal="center" vertical="justify"/>
    </xf>
    <xf numFmtId="1" fontId="6" fillId="9" borderId="5" xfId="10" applyFont="1" applyFill="1" applyBorder="1" applyAlignment="1">
      <alignment horizontal="center" vertical="justify"/>
    </xf>
    <xf numFmtId="1" fontId="6" fillId="9" borderId="14" xfId="10" applyFont="1" applyFill="1" applyBorder="1" applyAlignment="1">
      <alignment horizontal="center" vertical="justify"/>
    </xf>
    <xf numFmtId="2" fontId="23" fillId="0" borderId="0" xfId="0" applyNumberFormat="1" applyFont="1" applyAlignment="1">
      <alignment horizontal="center"/>
    </xf>
    <xf numFmtId="4" fontId="25" fillId="5" borderId="8" xfId="15" applyNumberFormat="1" applyFont="1" applyFill="1" applyBorder="1" applyAlignment="1">
      <alignment horizontal="center" vertical="justify"/>
    </xf>
    <xf numFmtId="4" fontId="25" fillId="5" borderId="3" xfId="15" applyNumberFormat="1" applyFont="1" applyFill="1" applyBorder="1" applyAlignment="1">
      <alignment horizontal="center" vertical="justify"/>
    </xf>
    <xf numFmtId="4" fontId="25" fillId="5" borderId="10" xfId="15" applyNumberFormat="1" applyFont="1" applyFill="1" applyBorder="1" applyAlignment="1">
      <alignment horizontal="center" vertical="justify"/>
    </xf>
    <xf numFmtId="4" fontId="25" fillId="5" borderId="5" xfId="15" applyNumberFormat="1" applyFont="1" applyFill="1" applyBorder="1" applyAlignment="1">
      <alignment horizontal="center" vertical="justify"/>
    </xf>
    <xf numFmtId="2" fontId="6" fillId="5" borderId="14" xfId="11" applyNumberFormat="1" applyFont="1" applyFill="1" applyBorder="1" applyAlignment="1">
      <alignment horizontal="center" vertical="justify"/>
    </xf>
    <xf numFmtId="1" fontId="6" fillId="5" borderId="11" xfId="10" applyFont="1" applyFill="1" applyBorder="1" applyAlignment="1">
      <alignment horizontal="center" vertical="justify"/>
    </xf>
    <xf numFmtId="4" fontId="25" fillId="5" borderId="6" xfId="15" applyNumberFormat="1" applyFont="1" applyFill="1" applyBorder="1" applyAlignment="1">
      <alignment horizontal="center" vertical="justify"/>
    </xf>
    <xf numFmtId="4" fontId="25" fillId="5" borderId="14" xfId="15" applyNumberFormat="1" applyFont="1" applyFill="1" applyBorder="1" applyAlignment="1">
      <alignment horizontal="center" vertical="justify"/>
    </xf>
    <xf numFmtId="1" fontId="28" fillId="5" borderId="3" xfId="10" applyFont="1" applyFill="1" applyBorder="1" applyAlignment="1">
      <alignment horizontal="center" vertical="justify"/>
    </xf>
    <xf numFmtId="4" fontId="25" fillId="5" borderId="3" xfId="0" applyNumberFormat="1" applyFont="1" applyFill="1" applyBorder="1" applyAlignment="1">
      <alignment horizontal="center" vertical="justify"/>
    </xf>
    <xf numFmtId="1" fontId="26" fillId="5" borderId="3" xfId="10" applyFont="1" applyFill="1" applyBorder="1" applyAlignment="1">
      <alignment vertical="top" wrapText="1"/>
    </xf>
    <xf numFmtId="1" fontId="28" fillId="5" borderId="5" xfId="10" applyFont="1" applyFill="1" applyBorder="1" applyAlignment="1">
      <alignment horizontal="center" vertical="justify"/>
    </xf>
    <xf numFmtId="4" fontId="25" fillId="5" borderId="5" xfId="0" applyNumberFormat="1" applyFont="1" applyFill="1" applyBorder="1" applyAlignment="1">
      <alignment horizontal="center" vertical="justify"/>
    </xf>
    <xf numFmtId="1" fontId="26" fillId="5" borderId="5" xfId="10" applyFont="1" applyFill="1" applyBorder="1" applyAlignment="1">
      <alignment vertical="top" wrapText="1"/>
    </xf>
    <xf numFmtId="1" fontId="28" fillId="5" borderId="14" xfId="10" applyFont="1" applyFill="1" applyBorder="1" applyAlignment="1">
      <alignment horizontal="center" vertical="justify"/>
    </xf>
    <xf numFmtId="1" fontId="6" fillId="5" borderId="14" xfId="10" applyFont="1" applyFill="1" applyBorder="1" applyAlignment="1">
      <alignment horizontal="center" vertical="justify"/>
    </xf>
    <xf numFmtId="4" fontId="25" fillId="5" borderId="14" xfId="0" applyNumberFormat="1" applyFont="1" applyFill="1" applyBorder="1" applyAlignment="1">
      <alignment horizontal="center" vertical="justify"/>
    </xf>
    <xf numFmtId="1" fontId="26" fillId="5" borderId="14" xfId="10" applyFont="1" applyFill="1" applyBorder="1" applyAlignment="1">
      <alignment vertical="top" wrapText="1"/>
    </xf>
    <xf numFmtId="4" fontId="25" fillId="5" borderId="11" xfId="15" applyNumberFormat="1" applyFont="1" applyFill="1" applyBorder="1" applyAlignment="1">
      <alignment horizontal="center" vertical="justify"/>
    </xf>
    <xf numFmtId="4" fontId="9" fillId="0" borderId="0" xfId="0" applyNumberFormat="1" applyFont="1" applyFill="1" applyBorder="1" applyAlignment="1">
      <alignment vertical="justify"/>
    </xf>
    <xf numFmtId="4" fontId="25" fillId="5" borderId="9" xfId="15" applyNumberFormat="1" applyFont="1" applyFill="1" applyBorder="1" applyAlignment="1">
      <alignment horizontal="center" vertical="justify"/>
    </xf>
    <xf numFmtId="2" fontId="25" fillId="5" borderId="3" xfId="0" applyNumberFormat="1" applyFont="1" applyFill="1" applyBorder="1" applyAlignment="1">
      <alignment horizontal="center" vertical="justify"/>
    </xf>
    <xf numFmtId="2" fontId="25" fillId="5" borderId="5" xfId="0" applyNumberFormat="1" applyFont="1" applyFill="1" applyBorder="1" applyAlignment="1">
      <alignment horizontal="center" vertical="justify"/>
    </xf>
    <xf numFmtId="1" fontId="6" fillId="5" borderId="5" xfId="10" applyFont="1" applyFill="1" applyBorder="1" applyAlignment="1">
      <alignment horizontal="center" vertical="justify"/>
    </xf>
    <xf numFmtId="2" fontId="25" fillId="5" borderId="14" xfId="0" applyNumberFormat="1" applyFont="1" applyFill="1" applyBorder="1" applyAlignment="1">
      <alignment horizontal="center" vertical="justify"/>
    </xf>
    <xf numFmtId="1" fontId="6" fillId="5" borderId="3" xfId="10" applyFont="1" applyFill="1" applyBorder="1" applyAlignment="1">
      <alignment horizontal="center" vertical="justify"/>
    </xf>
    <xf numFmtId="1" fontId="6" fillId="5" borderId="9" xfId="10" applyFont="1" applyFill="1" applyBorder="1" applyAlignment="1">
      <alignment horizontal="center" vertical="justify"/>
    </xf>
    <xf numFmtId="1" fontId="6" fillId="5" borderId="13" xfId="10" applyFont="1" applyFill="1" applyBorder="1" applyAlignment="1">
      <alignment horizontal="center" vertical="justify"/>
    </xf>
    <xf numFmtId="4" fontId="25" fillId="5" borderId="8" xfId="15" applyNumberFormat="1" applyFont="1" applyFill="1" applyBorder="1" applyAlignment="1">
      <alignment horizontal="center" vertical="justify"/>
    </xf>
    <xf numFmtId="4" fontId="25" fillId="5" borderId="3" xfId="15" applyNumberFormat="1" applyFont="1" applyFill="1" applyBorder="1" applyAlignment="1">
      <alignment horizontal="center" vertical="justify"/>
    </xf>
    <xf numFmtId="4" fontId="25" fillId="5" borderId="10" xfId="15" applyNumberFormat="1" applyFont="1" applyFill="1" applyBorder="1" applyAlignment="1">
      <alignment horizontal="center" vertical="justify"/>
    </xf>
    <xf numFmtId="4" fontId="25" fillId="5" borderId="5" xfId="15" applyNumberFormat="1" applyFont="1" applyFill="1" applyBorder="1" applyAlignment="1">
      <alignment horizontal="center" vertical="justify"/>
    </xf>
    <xf numFmtId="1" fontId="6" fillId="5" borderId="11" xfId="10" applyFont="1" applyFill="1" applyBorder="1" applyAlignment="1">
      <alignment horizontal="center" vertical="justify"/>
    </xf>
    <xf numFmtId="4" fontId="25" fillId="5" borderId="6" xfId="15" applyNumberFormat="1" applyFont="1" applyFill="1" applyBorder="1" applyAlignment="1">
      <alignment horizontal="center" vertical="justify"/>
    </xf>
    <xf numFmtId="4" fontId="25" fillId="5" borderId="14" xfId="15" applyNumberFormat="1" applyFont="1" applyFill="1" applyBorder="1" applyAlignment="1">
      <alignment horizontal="center" vertical="justify"/>
    </xf>
    <xf numFmtId="1" fontId="6" fillId="5" borderId="14" xfId="10" applyFont="1" applyFill="1" applyBorder="1" applyAlignment="1">
      <alignment horizontal="center" vertical="justify"/>
    </xf>
    <xf numFmtId="1" fontId="6" fillId="5" borderId="9" xfId="10" applyFont="1" applyFill="1" applyBorder="1" applyAlignment="1">
      <alignment horizontal="center" vertical="justify"/>
    </xf>
    <xf numFmtId="4" fontId="25" fillId="5" borderId="5" xfId="15" applyNumberFormat="1" applyFont="1" applyFill="1" applyBorder="1" applyAlignment="1">
      <alignment horizontal="center" vertical="justify"/>
    </xf>
    <xf numFmtId="10" fontId="23" fillId="0" borderId="0" xfId="0" applyNumberFormat="1" applyFont="1" applyAlignment="1">
      <alignment horizontal="center"/>
    </xf>
    <xf numFmtId="4" fontId="0" fillId="0" borderId="0" xfId="0" applyNumberFormat="1" applyAlignment="1">
      <alignment vertical="justify"/>
    </xf>
    <xf numFmtId="1" fontId="13" fillId="4" borderId="9" xfId="10" applyFont="1" applyFill="1" applyBorder="1" applyAlignment="1">
      <alignment horizontal="center" vertical="justify"/>
    </xf>
    <xf numFmtId="1" fontId="16" fillId="4" borderId="13" xfId="12" applyFont="1" applyFill="1" applyBorder="1" applyAlignment="1">
      <alignment horizontal="center" vertical="justify"/>
    </xf>
    <xf numFmtId="0" fontId="23" fillId="9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Alignment="1" applyProtection="1">
      <alignment horizontal="left" wrapText="1"/>
      <protection locked="0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49" fontId="35" fillId="0" borderId="0" xfId="0" applyNumberFormat="1" applyFont="1" applyAlignment="1" applyProtection="1">
      <alignment horizontal="left" wrapText="1"/>
      <protection locked="0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" fontId="16" fillId="4" borderId="13" xfId="12" applyFont="1" applyFill="1" applyBorder="1" applyAlignment="1">
      <alignment horizontal="center" vertical="justify"/>
    </xf>
    <xf numFmtId="1" fontId="16" fillId="4" borderId="4" xfId="12" applyFont="1" applyFill="1" applyBorder="1" applyAlignment="1">
      <alignment horizontal="center" vertical="justify"/>
    </xf>
    <xf numFmtId="1" fontId="16" fillId="4" borderId="8" xfId="12" applyFont="1" applyFill="1" applyBorder="1" applyAlignment="1">
      <alignment horizontal="center" vertical="justify"/>
    </xf>
    <xf numFmtId="0" fontId="23" fillId="0" borderId="0" xfId="0" applyFont="1" applyAlignment="1">
      <alignment horizontal="center"/>
    </xf>
    <xf numFmtId="1" fontId="24" fillId="4" borderId="13" xfId="12" applyFont="1" applyFill="1" applyBorder="1" applyAlignment="1">
      <alignment horizontal="center" vertical="justify"/>
    </xf>
    <xf numFmtId="1" fontId="24" fillId="4" borderId="4" xfId="12" applyFont="1" applyFill="1" applyBorder="1" applyAlignment="1">
      <alignment horizontal="center" vertical="justify"/>
    </xf>
    <xf numFmtId="1" fontId="24" fillId="4" borderId="8" xfId="12" applyFont="1" applyFill="1" applyBorder="1" applyAlignment="1">
      <alignment horizontal="center" vertical="justify"/>
    </xf>
    <xf numFmtId="1" fontId="6" fillId="4" borderId="5" xfId="10" applyFont="1" applyFill="1" applyBorder="1" applyAlignment="1">
      <alignment horizontal="left" vertical="top" wrapText="1"/>
    </xf>
    <xf numFmtId="1" fontId="6" fillId="4" borderId="14" xfId="10" applyFont="1" applyFill="1" applyBorder="1" applyAlignment="1">
      <alignment horizontal="left" vertical="top" wrapText="1"/>
    </xf>
    <xf numFmtId="1" fontId="41" fillId="4" borderId="0" xfId="10" applyFont="1" applyFill="1" applyBorder="1" applyAlignment="1">
      <alignment horizontal="center" vertical="justify"/>
    </xf>
    <xf numFmtId="1" fontId="6" fillId="4" borderId="3" xfId="10" applyFont="1" applyFill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1" fontId="24" fillId="4" borderId="7" xfId="12" applyFont="1" applyFill="1" applyBorder="1" applyAlignment="1">
      <alignment horizontal="center" vertical="justify"/>
    </xf>
    <xf numFmtId="1" fontId="24" fillId="4" borderId="23" xfId="12" applyFont="1" applyFill="1" applyBorder="1" applyAlignment="1">
      <alignment horizontal="center" vertical="justify"/>
    </xf>
    <xf numFmtId="1" fontId="24" fillId="4" borderId="24" xfId="12" applyFont="1" applyFill="1" applyBorder="1" applyAlignment="1">
      <alignment horizontal="center" vertical="justify"/>
    </xf>
    <xf numFmtId="1" fontId="43" fillId="4" borderId="0" xfId="10" applyFont="1" applyFill="1" applyBorder="1" applyAlignment="1">
      <alignment horizontal="center" vertical="justify"/>
    </xf>
    <xf numFmtId="1" fontId="41" fillId="4" borderId="0" xfId="10" applyFont="1" applyFill="1" applyBorder="1" applyAlignment="1">
      <alignment horizontal="right" vertical="top"/>
    </xf>
    <xf numFmtId="0" fontId="23" fillId="4" borderId="0" xfId="0" applyFont="1" applyFill="1" applyAlignment="1">
      <alignment horizontal="right" vertical="justify"/>
    </xf>
    <xf numFmtId="14" fontId="23" fillId="4" borderId="0" xfId="10" applyNumberFormat="1" applyFont="1" applyFill="1" applyBorder="1" applyAlignment="1">
      <alignment horizontal="right" vertical="top"/>
    </xf>
    <xf numFmtId="49" fontId="6" fillId="0" borderId="0" xfId="10" applyNumberFormat="1" applyFont="1" applyFill="1" applyBorder="1" applyAlignment="1">
      <alignment horizontal="left" vertical="justify"/>
    </xf>
    <xf numFmtId="1" fontId="26" fillId="4" borderId="8" xfId="10" applyFont="1" applyFill="1" applyBorder="1" applyAlignment="1">
      <alignment vertical="top" wrapText="1"/>
    </xf>
    <xf numFmtId="1" fontId="26" fillId="4" borderId="10" xfId="10" applyFont="1" applyFill="1" applyBorder="1" applyAlignment="1">
      <alignment vertical="top" wrapText="1"/>
    </xf>
    <xf numFmtId="1" fontId="26" fillId="4" borderId="16" xfId="10" applyFont="1" applyFill="1" applyBorder="1" applyAlignment="1">
      <alignment vertical="top" wrapText="1"/>
    </xf>
    <xf numFmtId="1" fontId="26" fillId="4" borderId="17" xfId="10" applyFont="1" applyFill="1" applyBorder="1" applyAlignment="1">
      <alignment horizontal="left" vertical="top" wrapText="1"/>
    </xf>
    <xf numFmtId="1" fontId="26" fillId="4" borderId="10" xfId="10" applyFont="1" applyFill="1" applyBorder="1" applyAlignment="1">
      <alignment horizontal="left" vertical="top" wrapText="1"/>
    </xf>
    <xf numFmtId="1" fontId="26" fillId="4" borderId="16" xfId="10" applyFont="1" applyFill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9" fontId="34" fillId="0" borderId="30" xfId="0" applyNumberFormat="1" applyFont="1" applyBorder="1" applyAlignment="1" applyProtection="1">
      <alignment horizontal="center" vertical="center" wrapText="1"/>
      <protection locked="0"/>
    </xf>
    <xf numFmtId="9" fontId="34" fillId="0" borderId="18" xfId="0" applyNumberFormat="1" applyFont="1" applyBorder="1" applyAlignment="1" applyProtection="1">
      <alignment horizontal="center" vertical="center" wrapText="1"/>
      <protection locked="0"/>
    </xf>
  </cellXfs>
  <cellStyles count="45">
    <cellStyle name="40% - Accent3 2" xfId="29" xr:uid="{00000000-0005-0000-0000-000000000000}"/>
    <cellStyle name="Accent3 2" xfId="28" xr:uid="{00000000-0005-0000-0000-000001000000}"/>
    <cellStyle name="Avsnittsnamn" xfId="32" xr:uid="{00000000-0005-0000-0000-000002000000}"/>
    <cellStyle name="Currency 2" xfId="1" xr:uid="{00000000-0005-0000-0000-000003000000}"/>
    <cellStyle name="Currency 3" xfId="2" xr:uid="{00000000-0005-0000-0000-000004000000}"/>
    <cellStyle name="Currency 3 2" xfId="42" xr:uid="{49554802-4992-428F-8F15-9B88F469D461}"/>
    <cellStyle name="Currency 4" xfId="9" xr:uid="{00000000-0005-0000-0000-000005000000}"/>
    <cellStyle name="Hiperłącze 32" xfId="17" xr:uid="{00000000-0005-0000-0000-000006000000}"/>
    <cellStyle name="Hyperlink 2" xfId="23" xr:uid="{00000000-0005-0000-0000-000007000000}"/>
    <cellStyle name="Neutral 2" xfId="27" xr:uid="{00000000-0005-0000-0000-000008000000}"/>
    <cellStyle name="Normal 10" xfId="33" xr:uid="{00000000-0005-0000-0000-000009000000}"/>
    <cellStyle name="Normal 11" xfId="41" xr:uid="{00000000-0005-0000-0000-00000A000000}"/>
    <cellStyle name="Normal 2" xfId="3" xr:uid="{00000000-0005-0000-0000-00000B000000}"/>
    <cellStyle name="Normal 2 2" xfId="18" xr:uid="{00000000-0005-0000-0000-00000C000000}"/>
    <cellStyle name="Normal 3" xfId="4" xr:uid="{00000000-0005-0000-0000-00000D000000}"/>
    <cellStyle name="Normal 3 2" xfId="19" xr:uid="{00000000-0005-0000-0000-00000E000000}"/>
    <cellStyle name="Normal 4" xfId="5" xr:uid="{00000000-0005-0000-0000-00000F000000}"/>
    <cellStyle name="Normal 4 2" xfId="20" xr:uid="{00000000-0005-0000-0000-000010000000}"/>
    <cellStyle name="Normal 5" xfId="21" xr:uid="{00000000-0005-0000-0000-000011000000}"/>
    <cellStyle name="Normal 5 2" xfId="22" xr:uid="{00000000-0005-0000-0000-000012000000}"/>
    <cellStyle name="Normal 5 2 2" xfId="24" xr:uid="{00000000-0005-0000-0000-000013000000}"/>
    <cellStyle name="Normal 6" xfId="34" xr:uid="{00000000-0005-0000-0000-000014000000}"/>
    <cellStyle name="Normal 7" xfId="30" xr:uid="{00000000-0005-0000-0000-000015000000}"/>
    <cellStyle name="Normal 8" xfId="35" xr:uid="{00000000-0005-0000-0000-000016000000}"/>
    <cellStyle name="Normal 9" xfId="25" xr:uid="{00000000-0005-0000-0000-000017000000}"/>
    <cellStyle name="Normalny 2" xfId="36" xr:uid="{00000000-0005-0000-0000-000018000000}"/>
    <cellStyle name="Normalny 2 2 2" xfId="37" xr:uid="{00000000-0005-0000-0000-000019000000}"/>
    <cellStyle name="Normalny 6" xfId="31" xr:uid="{00000000-0005-0000-0000-00001A000000}"/>
    <cellStyle name="Normalny_box amounts" xfId="38" xr:uid="{00000000-0005-0000-0000-00001B000000}"/>
    <cellStyle name="ProduktRör" xfId="26" xr:uid="{00000000-0005-0000-0000-00001C000000}"/>
    <cellStyle name="Rad_Kolli2" xfId="39" xr:uid="{00000000-0005-0000-0000-00001D000000}"/>
    <cellStyle name="Tusental [0] 3" xfId="40" xr:uid="{00000000-0005-0000-0000-00001E000000}"/>
    <cellStyle name="Денежный_Промышленная-DDP, FCA, CPT" xfId="13" xr:uid="{00000000-0005-0000-0000-00001F000000}"/>
    <cellStyle name="Денежный_Строительная-DDP, Moscow" xfId="11" xr:uid="{00000000-0005-0000-0000-000020000000}"/>
    <cellStyle name="Обычный" xfId="0" builtinId="0"/>
    <cellStyle name="Обычный 2" xfId="6" xr:uid="{00000000-0005-0000-0000-000022000000}"/>
    <cellStyle name="Обычный 3" xfId="7" xr:uid="{00000000-0005-0000-0000-000023000000}"/>
    <cellStyle name="Обычный 4" xfId="16" xr:uid="{00000000-0005-0000-0000-000024000000}"/>
    <cellStyle name="Обычный 4 2" xfId="44" xr:uid="{FA398AF4-6DBF-4CF2-9BFC-6862B4048F85}"/>
    <cellStyle name="Обычный_Промышленная-DDP, FCA, CPT" xfId="12" xr:uid="{00000000-0005-0000-0000-000026000000}"/>
    <cellStyle name="Обычный_Строительная-DDP, Moscow" xfId="10" xr:uid="{00000000-0005-0000-0000-000027000000}"/>
    <cellStyle name="Процентный 2" xfId="8" xr:uid="{00000000-0005-0000-0000-000029000000}"/>
    <cellStyle name="Финансовый 2" xfId="43" xr:uid="{A960B4F6-C101-4C62-B5FB-B01D52FEF826}"/>
    <cellStyle name="Финансовый_Промышленная-DDP, FCA, CPT" xfId="14" xr:uid="{00000000-0005-0000-0000-00002B000000}"/>
    <cellStyle name="Финансовый_Строительная-DDP, Moscow" xfId="15" xr:uid="{00000000-0005-0000-0000-00002C000000}"/>
  </cellStyles>
  <dxfs count="23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171449</xdr:colOff>
      <xdr:row>0</xdr:row>
      <xdr:rowOff>0</xdr:rowOff>
    </xdr:from>
    <xdr:to>
      <xdr:col>8</xdr:col>
      <xdr:colOff>438149</xdr:colOff>
      <xdr:row>2</xdr:row>
      <xdr:rowOff>85725</xdr:rowOff>
    </xdr:to>
    <xdr:pic>
      <xdr:nvPicPr>
        <xdr:cNvPr id="3" name="Рисунок 2" descr="SVAR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4" y="0"/>
          <a:ext cx="2238375" cy="466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400049</xdr:colOff>
      <xdr:row>0</xdr:row>
      <xdr:rowOff>19050</xdr:rowOff>
    </xdr:from>
    <xdr:to>
      <xdr:col>8</xdr:col>
      <xdr:colOff>913840</xdr:colOff>
      <xdr:row>2</xdr:row>
      <xdr:rowOff>104775</xdr:rowOff>
    </xdr:to>
    <xdr:pic>
      <xdr:nvPicPr>
        <xdr:cNvPr id="3" name="Рисунок 2" descr="SVAR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4" y="19050"/>
          <a:ext cx="1895476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46"/>
  <sheetViews>
    <sheetView workbookViewId="0">
      <selection activeCell="N11" sqref="N11"/>
    </sheetView>
  </sheetViews>
  <sheetFormatPr defaultRowHeight="15"/>
  <cols>
    <col min="1" max="1" width="44.28515625" customWidth="1"/>
    <col min="2" max="2" width="19.42578125" customWidth="1"/>
    <col min="3" max="3" width="11.5703125" customWidth="1"/>
    <col min="5" max="5" width="12.7109375" customWidth="1"/>
  </cols>
  <sheetData>
    <row r="1" spans="1:2">
      <c r="A1" s="1" t="s">
        <v>0</v>
      </c>
      <c r="B1" s="2" t="s">
        <v>81</v>
      </c>
    </row>
    <row r="2" spans="1:2">
      <c r="A2" s="5" t="s">
        <v>10</v>
      </c>
      <c r="B2" s="98">
        <v>0</v>
      </c>
    </row>
    <row r="3" spans="1:2" s="135" customFormat="1">
      <c r="A3" s="3" t="s">
        <v>1</v>
      </c>
      <c r="B3" s="134">
        <v>26605.411496757457</v>
      </c>
    </row>
    <row r="4" spans="1:2" s="135" customFormat="1">
      <c r="A4" s="3" t="s">
        <v>2</v>
      </c>
      <c r="B4" s="134">
        <v>37914.85983010666</v>
      </c>
    </row>
    <row r="5" spans="1:2" s="135" customFormat="1">
      <c r="A5" s="3" t="s">
        <v>3</v>
      </c>
      <c r="B5" s="134">
        <v>98517.20784313725</v>
      </c>
    </row>
    <row r="6" spans="1:2" s="135" customFormat="1">
      <c r="A6" s="5" t="s">
        <v>4</v>
      </c>
      <c r="B6" s="134">
        <v>55756.095000000001</v>
      </c>
    </row>
    <row r="7" spans="1:2" s="135" customFormat="1">
      <c r="A7" s="5" t="s">
        <v>5</v>
      </c>
      <c r="B7" s="134">
        <v>38480.331707317069</v>
      </c>
    </row>
    <row r="8" spans="1:2" s="135" customFormat="1">
      <c r="A8" s="5" t="s">
        <v>6</v>
      </c>
      <c r="B8" s="134">
        <v>32439.504705882358</v>
      </c>
    </row>
    <row r="9" spans="1:2" s="135" customFormat="1">
      <c r="A9" s="5" t="s">
        <v>7</v>
      </c>
      <c r="B9" s="134">
        <v>35152.603899159658</v>
      </c>
    </row>
    <row r="10" spans="1:2" s="135" customFormat="1">
      <c r="A10" s="5" t="s">
        <v>8</v>
      </c>
      <c r="B10" s="134">
        <v>42609.477870967741</v>
      </c>
    </row>
    <row r="11" spans="1:2" s="135" customFormat="1">
      <c r="A11" s="5" t="s">
        <v>9</v>
      </c>
      <c r="B11" s="134">
        <v>35021.741999999998</v>
      </c>
    </row>
    <row r="12" spans="1:2" s="135" customFormat="1">
      <c r="A12" s="5" t="s">
        <v>11</v>
      </c>
      <c r="B12" s="134">
        <v>30816</v>
      </c>
    </row>
    <row r="13" spans="1:2" s="135" customFormat="1">
      <c r="A13" s="5" t="s">
        <v>137</v>
      </c>
      <c r="B13" s="134">
        <v>230585</v>
      </c>
    </row>
    <row r="14" spans="1:2" s="135" customFormat="1">
      <c r="A14" s="3" t="s">
        <v>12</v>
      </c>
      <c r="B14" s="134">
        <v>74536.2</v>
      </c>
    </row>
    <row r="15" spans="1:2" s="135" customFormat="1">
      <c r="A15" s="5" t="s">
        <v>13</v>
      </c>
      <c r="B15" s="134">
        <v>36412.1</v>
      </c>
    </row>
    <row r="16" spans="1:2" s="135" customFormat="1">
      <c r="A16" s="3" t="s">
        <v>133</v>
      </c>
      <c r="B16" s="134">
        <v>119231.75026923076</v>
      </c>
    </row>
    <row r="17" spans="1:2" s="135" customFormat="1">
      <c r="A17" s="5" t="s">
        <v>14</v>
      </c>
      <c r="B17" s="134">
        <v>48768.347368421048</v>
      </c>
    </row>
    <row r="18" spans="1:2" s="135" customFormat="1">
      <c r="A18" s="5" t="s">
        <v>15</v>
      </c>
      <c r="B18" s="134">
        <v>0</v>
      </c>
    </row>
    <row r="19" spans="1:2" s="135" customFormat="1">
      <c r="A19" s="5" t="s">
        <v>16</v>
      </c>
      <c r="B19" s="134">
        <v>135397.80000000002</v>
      </c>
    </row>
    <row r="20" spans="1:2" s="135" customFormat="1">
      <c r="A20" s="5" t="s">
        <v>17</v>
      </c>
      <c r="B20" s="134">
        <v>44889.709999999992</v>
      </c>
    </row>
    <row r="21" spans="1:2" s="135" customFormat="1">
      <c r="A21" s="5" t="s">
        <v>18</v>
      </c>
      <c r="B21" s="134">
        <v>39224.060000000005</v>
      </c>
    </row>
    <row r="22" spans="1:2" s="135" customFormat="1">
      <c r="A22" s="5" t="s">
        <v>134</v>
      </c>
      <c r="B22" s="134">
        <v>0</v>
      </c>
    </row>
    <row r="23" spans="1:2" s="135" customFormat="1">
      <c r="A23" s="5" t="s">
        <v>144</v>
      </c>
      <c r="B23" s="134">
        <v>0</v>
      </c>
    </row>
    <row r="24" spans="1:2" s="135" customFormat="1">
      <c r="A24" s="5" t="s">
        <v>143</v>
      </c>
      <c r="B24" s="134">
        <v>0</v>
      </c>
    </row>
    <row r="25" spans="1:2" s="135" customFormat="1">
      <c r="A25" s="3" t="s">
        <v>19</v>
      </c>
      <c r="B25" s="134">
        <v>45018.823333333334</v>
      </c>
    </row>
    <row r="26" spans="1:2" s="135" customFormat="1">
      <c r="A26" s="5" t="s">
        <v>20</v>
      </c>
      <c r="B26" s="134">
        <v>47945.544000000009</v>
      </c>
    </row>
    <row r="27" spans="1:2" s="135" customFormat="1">
      <c r="A27" s="5" t="s">
        <v>138</v>
      </c>
      <c r="B27" s="134">
        <v>0</v>
      </c>
    </row>
    <row r="28" spans="1:2" s="135" customFormat="1">
      <c r="A28" s="5" t="s">
        <v>21</v>
      </c>
      <c r="B28" s="134">
        <v>54313.356776556779</v>
      </c>
    </row>
    <row r="29" spans="1:2" s="135" customFormat="1">
      <c r="A29" s="5" t="s">
        <v>22</v>
      </c>
      <c r="B29" s="134">
        <v>75420.422823529414</v>
      </c>
    </row>
    <row r="30" spans="1:2" s="135" customFormat="1">
      <c r="A30" s="5" t="s">
        <v>23</v>
      </c>
      <c r="B30" s="134">
        <v>95341.279999999984</v>
      </c>
    </row>
    <row r="31" spans="1:2" s="135" customFormat="1">
      <c r="A31" s="5" t="s">
        <v>24</v>
      </c>
      <c r="B31" s="134">
        <v>28158.144283687936</v>
      </c>
    </row>
    <row r="32" spans="1:2" s="135" customFormat="1">
      <c r="A32" s="5" t="s">
        <v>25</v>
      </c>
      <c r="B32" s="134">
        <v>85825.59166666666</v>
      </c>
    </row>
    <row r="33" spans="1:2" s="135" customFormat="1">
      <c r="A33" s="5" t="s">
        <v>26</v>
      </c>
      <c r="B33" s="134">
        <v>112471.53416666669</v>
      </c>
    </row>
    <row r="34" spans="1:2" s="135" customFormat="1">
      <c r="A34" s="5" t="s">
        <v>27</v>
      </c>
      <c r="B34" s="134">
        <v>35267.200000000004</v>
      </c>
    </row>
    <row r="35" spans="1:2" s="135" customFormat="1">
      <c r="A35" s="3" t="s">
        <v>28</v>
      </c>
      <c r="B35" s="134">
        <v>132446.15636363637</v>
      </c>
    </row>
    <row r="36" spans="1:2" s="135" customFormat="1">
      <c r="A36" s="5" t="s">
        <v>29</v>
      </c>
      <c r="B36" s="134">
        <v>47508</v>
      </c>
    </row>
    <row r="37" spans="1:2" s="135" customFormat="1">
      <c r="A37" s="5" t="s">
        <v>30</v>
      </c>
      <c r="B37" s="134">
        <v>13174.048780487805</v>
      </c>
    </row>
    <row r="38" spans="1:2" s="135" customFormat="1">
      <c r="A38" s="5" t="s">
        <v>31</v>
      </c>
      <c r="B38" s="134">
        <v>32997.651157894739</v>
      </c>
    </row>
    <row r="39" spans="1:2" s="135" customFormat="1">
      <c r="A39" s="3" t="s">
        <v>32</v>
      </c>
      <c r="B39" s="134">
        <v>0</v>
      </c>
    </row>
    <row r="40" spans="1:2" s="135" customFormat="1">
      <c r="A40" s="5" t="s">
        <v>33</v>
      </c>
      <c r="B40" s="134">
        <v>0</v>
      </c>
    </row>
    <row r="41" spans="1:2">
      <c r="A41" s="3" t="s">
        <v>34</v>
      </c>
      <c r="B41" s="98">
        <v>0</v>
      </c>
    </row>
    <row r="42" spans="1:2">
      <c r="A42" s="3" t="s">
        <v>35</v>
      </c>
      <c r="B42" s="98">
        <v>0</v>
      </c>
    </row>
    <row r="43" spans="1:2">
      <c r="A43" s="3" t="s">
        <v>36</v>
      </c>
      <c r="B43" s="98">
        <v>0</v>
      </c>
    </row>
    <row r="44" spans="1:2">
      <c r="A44" s="3" t="s">
        <v>145</v>
      </c>
      <c r="B44" s="98">
        <v>0</v>
      </c>
    </row>
    <row r="45" spans="1:2">
      <c r="A45" s="5" t="s">
        <v>37</v>
      </c>
      <c r="B45" s="98">
        <v>31939.132112359552</v>
      </c>
    </row>
    <row r="46" spans="1:2">
      <c r="A46" s="5" t="s">
        <v>40</v>
      </c>
      <c r="B46" s="4">
        <v>0</v>
      </c>
    </row>
  </sheetData>
  <phoneticPr fontId="57" type="noConversion"/>
  <conditionalFormatting sqref="A8">
    <cfRule type="duplicateValues" dxfId="22" priority="42"/>
  </conditionalFormatting>
  <conditionalFormatting sqref="A9">
    <cfRule type="duplicateValues" dxfId="21" priority="40"/>
  </conditionalFormatting>
  <conditionalFormatting sqref="A10">
    <cfRule type="duplicateValues" dxfId="20" priority="39"/>
  </conditionalFormatting>
  <conditionalFormatting sqref="A11">
    <cfRule type="duplicateValues" dxfId="19" priority="38"/>
  </conditionalFormatting>
  <conditionalFormatting sqref="A2">
    <cfRule type="duplicateValues" dxfId="18" priority="37"/>
  </conditionalFormatting>
  <conditionalFormatting sqref="A12:A13">
    <cfRule type="duplicateValues" dxfId="17" priority="35"/>
  </conditionalFormatting>
  <conditionalFormatting sqref="A14">
    <cfRule type="duplicateValues" dxfId="16" priority="33"/>
  </conditionalFormatting>
  <conditionalFormatting sqref="A15">
    <cfRule type="duplicateValues" dxfId="15" priority="32"/>
  </conditionalFormatting>
  <conditionalFormatting sqref="A17">
    <cfRule type="duplicateValues" dxfId="14" priority="30"/>
  </conditionalFormatting>
  <conditionalFormatting sqref="A18">
    <cfRule type="duplicateValues" dxfId="13" priority="29"/>
  </conditionalFormatting>
  <conditionalFormatting sqref="A19:A20">
    <cfRule type="duplicateValues" dxfId="12" priority="28"/>
  </conditionalFormatting>
  <conditionalFormatting sqref="A21:A24">
    <cfRule type="duplicateValues" dxfId="11" priority="27"/>
  </conditionalFormatting>
  <conditionalFormatting sqref="A28">
    <cfRule type="duplicateValues" dxfId="10" priority="19"/>
  </conditionalFormatting>
  <conditionalFormatting sqref="A5">
    <cfRule type="duplicateValues" dxfId="9" priority="17"/>
  </conditionalFormatting>
  <conditionalFormatting sqref="A6">
    <cfRule type="duplicateValues" dxfId="8" priority="16"/>
  </conditionalFormatting>
  <conditionalFormatting sqref="A7">
    <cfRule type="duplicateValues" dxfId="7" priority="14"/>
  </conditionalFormatting>
  <conditionalFormatting sqref="A16">
    <cfRule type="duplicateValues" dxfId="6" priority="10"/>
  </conditionalFormatting>
  <conditionalFormatting sqref="A33 A4 A31">
    <cfRule type="duplicateValues" dxfId="5" priority="5"/>
  </conditionalFormatting>
  <conditionalFormatting sqref="A34">
    <cfRule type="duplicateValues" dxfId="4" priority="4"/>
  </conditionalFormatting>
  <conditionalFormatting sqref="A3:A4">
    <cfRule type="duplicateValues" dxfId="3" priority="46"/>
  </conditionalFormatting>
  <conditionalFormatting sqref="A25:A27">
    <cfRule type="duplicateValues" dxfId="2" priority="52"/>
  </conditionalFormatting>
  <conditionalFormatting sqref="A38 A40:A42">
    <cfRule type="duplicateValues" dxfId="1" priority="5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I44"/>
  <sheetViews>
    <sheetView zoomScaleNormal="100" workbookViewId="0">
      <selection activeCell="A18" sqref="A18:I18"/>
    </sheetView>
  </sheetViews>
  <sheetFormatPr defaultRowHeight="15"/>
  <sheetData>
    <row r="1" spans="1:9">
      <c r="A1" s="60" t="s">
        <v>113</v>
      </c>
    </row>
    <row r="3" spans="1:9">
      <c r="A3" t="s">
        <v>114</v>
      </c>
    </row>
    <row r="4" spans="1:9">
      <c r="A4" t="s">
        <v>115</v>
      </c>
    </row>
    <row r="5" spans="1:9">
      <c r="A5" s="15" t="s">
        <v>116</v>
      </c>
      <c r="B5" s="15"/>
      <c r="C5" s="15"/>
      <c r="D5" s="15"/>
      <c r="E5" s="15"/>
      <c r="F5" s="15"/>
      <c r="G5" s="15"/>
      <c r="H5" s="15"/>
      <c r="I5" s="15"/>
    </row>
    <row r="7" spans="1:9">
      <c r="A7" t="s">
        <v>117</v>
      </c>
    </row>
    <row r="8" spans="1:9">
      <c r="A8" s="220"/>
      <c r="B8" s="220"/>
      <c r="C8" s="220"/>
      <c r="D8" s="220"/>
      <c r="E8" s="220"/>
      <c r="F8" s="220"/>
      <c r="G8" s="220"/>
      <c r="H8" s="220"/>
      <c r="I8" s="220"/>
    </row>
    <row r="9" spans="1:9">
      <c r="A9" s="220"/>
      <c r="B9" s="220"/>
      <c r="C9" s="220"/>
      <c r="D9" s="220"/>
      <c r="E9" s="220"/>
      <c r="F9" s="220"/>
      <c r="G9" s="220"/>
      <c r="H9" s="220"/>
      <c r="I9" s="220"/>
    </row>
    <row r="14" spans="1:9">
      <c r="A14" s="220"/>
      <c r="B14" s="220"/>
      <c r="C14" s="220"/>
      <c r="D14" s="220"/>
      <c r="E14" s="220"/>
      <c r="F14" s="220"/>
      <c r="G14" s="220"/>
      <c r="H14" s="220"/>
      <c r="I14" s="220"/>
    </row>
    <row r="15" spans="1:9" ht="26.25">
      <c r="A15" s="221" t="s">
        <v>118</v>
      </c>
      <c r="B15" s="221"/>
      <c r="C15" s="221"/>
      <c r="D15" s="221"/>
      <c r="E15" s="221"/>
      <c r="F15" s="221"/>
      <c r="G15" s="221"/>
      <c r="H15" s="221"/>
      <c r="I15" s="221"/>
    </row>
    <row r="16" spans="1:9" ht="23.25">
      <c r="A16" s="222" t="s">
        <v>119</v>
      </c>
      <c r="B16" s="222"/>
      <c r="C16" s="222"/>
      <c r="D16" s="222"/>
      <c r="E16" s="222"/>
      <c r="F16" s="222"/>
      <c r="G16" s="222"/>
      <c r="H16" s="222"/>
      <c r="I16" s="222"/>
    </row>
    <row r="17" spans="1:9">
      <c r="A17" s="220"/>
      <c r="B17" s="220"/>
      <c r="C17" s="220"/>
      <c r="D17" s="220"/>
      <c r="E17" s="220"/>
      <c r="F17" s="220"/>
      <c r="G17" s="220"/>
      <c r="H17" s="220"/>
      <c r="I17" s="220"/>
    </row>
    <row r="18" spans="1:9" ht="21">
      <c r="A18" s="219" t="s">
        <v>147</v>
      </c>
      <c r="B18" s="219"/>
      <c r="C18" s="219"/>
      <c r="D18" s="219"/>
      <c r="E18" s="219"/>
      <c r="F18" s="219"/>
      <c r="G18" s="219"/>
      <c r="H18" s="219"/>
      <c r="I18" s="219"/>
    </row>
    <row r="41" spans="1:1">
      <c r="A41" s="60" t="s">
        <v>141</v>
      </c>
    </row>
    <row r="42" spans="1:1">
      <c r="A42" s="60" t="s">
        <v>112</v>
      </c>
    </row>
    <row r="44" spans="1:1">
      <c r="A44" s="60" t="s">
        <v>140</v>
      </c>
    </row>
  </sheetData>
  <mergeCells count="7">
    <mergeCell ref="A18:I18"/>
    <mergeCell ref="A8:I8"/>
    <mergeCell ref="A9:I9"/>
    <mergeCell ref="A14:I14"/>
    <mergeCell ref="A15:I15"/>
    <mergeCell ref="A16:I16"/>
    <mergeCell ref="A17:I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pageSetUpPr fitToPage="1"/>
  </sheetPr>
  <dimension ref="A3:I27"/>
  <sheetViews>
    <sheetView tabSelected="1" view="pageLayout" topLeftCell="A5" zoomScaleNormal="100" workbookViewId="0">
      <selection activeCell="A5" sqref="A5:I22"/>
    </sheetView>
  </sheetViews>
  <sheetFormatPr defaultColWidth="9.140625" defaultRowHeight="15"/>
  <cols>
    <col min="1" max="1" width="10.42578125" style="49" customWidth="1"/>
    <col min="2" max="2" width="9.140625" style="49" customWidth="1"/>
    <col min="3" max="3" width="8" style="49" customWidth="1"/>
    <col min="4" max="4" width="18.5703125" style="6" customWidth="1"/>
    <col min="5" max="5" width="2.5703125" style="49" customWidth="1"/>
    <col min="6" max="6" width="18.7109375" style="49" customWidth="1"/>
    <col min="7" max="7" width="10.28515625" style="49" customWidth="1"/>
    <col min="8" max="8" width="9.140625" style="49" customWidth="1"/>
    <col min="9" max="9" width="18.5703125" style="49" customWidth="1"/>
    <col min="10" max="16384" width="9.140625" style="49"/>
  </cols>
  <sheetData>
    <row r="3" spans="1:9" ht="15.75">
      <c r="F3" s="50"/>
      <c r="G3" s="50"/>
      <c r="H3" s="50"/>
      <c r="I3" s="51"/>
    </row>
    <row r="4" spans="1:9">
      <c r="A4" s="52"/>
      <c r="B4" s="52"/>
      <c r="C4" s="52"/>
      <c r="D4" s="53"/>
      <c r="E4" s="52"/>
      <c r="F4" s="52"/>
      <c r="G4" s="52"/>
      <c r="H4" s="52"/>
      <c r="I4" s="52"/>
    </row>
    <row r="5" spans="1:9" ht="15" customHeight="1">
      <c r="A5" s="231" t="s">
        <v>120</v>
      </c>
      <c r="B5" s="231"/>
      <c r="C5" s="231"/>
      <c r="D5" s="231"/>
      <c r="E5" s="231"/>
      <c r="F5" s="231"/>
      <c r="G5" s="231"/>
      <c r="H5" s="231"/>
      <c r="I5" s="231"/>
    </row>
    <row r="6" spans="1:9" ht="15.75">
      <c r="A6" s="237" t="s">
        <v>121</v>
      </c>
      <c r="B6" s="237"/>
      <c r="C6" s="237"/>
      <c r="D6" s="237"/>
      <c r="E6" s="237"/>
      <c r="F6" s="237"/>
      <c r="G6" s="237"/>
      <c r="H6" s="237"/>
      <c r="I6" s="237"/>
    </row>
    <row r="7" spans="1:9">
      <c r="A7" s="55"/>
      <c r="B7" s="55"/>
      <c r="C7" s="55"/>
      <c r="D7" s="55"/>
      <c r="E7" s="55"/>
      <c r="F7" s="55"/>
      <c r="G7" s="55"/>
      <c r="H7" s="55"/>
      <c r="I7" s="55"/>
    </row>
    <row r="8" spans="1:9">
      <c r="A8" s="232" t="s">
        <v>106</v>
      </c>
      <c r="B8" s="232"/>
      <c r="C8" s="232"/>
      <c r="D8" s="232"/>
      <c r="E8" s="232"/>
      <c r="F8" s="232"/>
      <c r="G8" s="232"/>
      <c r="H8" s="232"/>
      <c r="I8" s="232"/>
    </row>
    <row r="9" spans="1:9" ht="14.45" customHeight="1">
      <c r="A9" s="233" t="s">
        <v>107</v>
      </c>
      <c r="B9" s="234"/>
      <c r="C9" s="234"/>
      <c r="D9" s="234"/>
      <c r="E9" s="235"/>
      <c r="F9" s="236" t="s">
        <v>108</v>
      </c>
      <c r="G9" s="236"/>
      <c r="H9" s="54"/>
      <c r="I9" s="54"/>
    </row>
    <row r="10" spans="1:9" ht="43.5" customHeight="1">
      <c r="A10" s="226" t="s">
        <v>148</v>
      </c>
      <c r="B10" s="227"/>
      <c r="C10" s="227"/>
      <c r="D10" s="227"/>
      <c r="E10" s="228"/>
      <c r="F10" s="270" t="s">
        <v>142</v>
      </c>
      <c r="G10" s="271"/>
      <c r="H10" s="54"/>
      <c r="I10" s="54"/>
    </row>
    <row r="12" spans="1:9">
      <c r="A12" s="224" t="s">
        <v>109</v>
      </c>
      <c r="B12" s="224"/>
      <c r="C12" s="224"/>
      <c r="D12" s="224"/>
      <c r="E12" s="224"/>
      <c r="F12" s="224"/>
      <c r="G12" s="224"/>
      <c r="H12" s="224"/>
      <c r="I12" s="224"/>
    </row>
    <row r="13" spans="1:9" ht="45.75" customHeight="1">
      <c r="A13" s="224" t="s">
        <v>110</v>
      </c>
      <c r="B13" s="224"/>
      <c r="C13" s="224"/>
      <c r="D13" s="224"/>
      <c r="E13" s="224"/>
      <c r="F13" s="224"/>
      <c r="G13" s="224"/>
      <c r="H13" s="224"/>
      <c r="I13" s="224"/>
    </row>
    <row r="14" spans="1:9" ht="31.5" customHeight="1">
      <c r="A14" s="229" t="s">
        <v>149</v>
      </c>
      <c r="B14" s="229"/>
      <c r="C14" s="229"/>
      <c r="D14" s="229"/>
      <c r="E14" s="229"/>
      <c r="F14" s="229"/>
      <c r="G14" s="229"/>
      <c r="H14" s="229"/>
      <c r="I14" s="229"/>
    </row>
    <row r="15" spans="1:9" ht="30" customHeight="1">
      <c r="A15" s="229" t="s">
        <v>150</v>
      </c>
      <c r="B15" s="229"/>
      <c r="C15" s="229"/>
      <c r="D15" s="229"/>
      <c r="E15" s="229"/>
      <c r="F15" s="229"/>
      <c r="G15" s="229"/>
      <c r="H15" s="229"/>
      <c r="I15" s="229"/>
    </row>
    <row r="16" spans="1:9" ht="28.5" customHeight="1">
      <c r="A16" s="229" t="s">
        <v>151</v>
      </c>
      <c r="B16" s="229"/>
      <c r="C16" s="229"/>
      <c r="D16" s="229"/>
      <c r="E16" s="229"/>
      <c r="F16" s="229"/>
      <c r="G16" s="229"/>
      <c r="H16" s="229"/>
      <c r="I16" s="229"/>
    </row>
    <row r="17" spans="1:9" ht="45" customHeight="1">
      <c r="A17" s="230" t="s">
        <v>124</v>
      </c>
      <c r="B17" s="230"/>
      <c r="C17" s="230"/>
      <c r="D17" s="230"/>
      <c r="E17" s="230"/>
      <c r="F17" s="230"/>
      <c r="G17" s="230"/>
      <c r="H17" s="230"/>
      <c r="I17" s="230"/>
    </row>
    <row r="18" spans="1:9" ht="3.75" customHeight="1">
      <c r="A18" s="57"/>
      <c r="B18" s="57"/>
      <c r="C18" s="57"/>
      <c r="D18" s="57"/>
      <c r="E18" s="57"/>
      <c r="F18" s="57"/>
      <c r="G18" s="57"/>
      <c r="H18" s="57"/>
      <c r="I18" s="57"/>
    </row>
    <row r="19" spans="1:9" s="56" customFormat="1">
      <c r="A19" s="225" t="s">
        <v>111</v>
      </c>
      <c r="B19" s="225"/>
      <c r="C19" s="225"/>
      <c r="D19" s="225"/>
      <c r="E19" s="225"/>
      <c r="F19" s="225"/>
      <c r="G19" s="225"/>
      <c r="H19" s="225"/>
      <c r="I19" s="225"/>
    </row>
    <row r="20" spans="1:9" ht="21.75" customHeight="1">
      <c r="A20" s="224" t="s">
        <v>152</v>
      </c>
      <c r="B20" s="224"/>
      <c r="C20" s="224"/>
      <c r="D20" s="224"/>
      <c r="E20" s="224"/>
      <c r="F20" s="224"/>
      <c r="G20" s="224"/>
      <c r="H20" s="224"/>
      <c r="I20" s="224"/>
    </row>
    <row r="21" spans="1:9" ht="29.25" customHeight="1">
      <c r="A21" s="224" t="s">
        <v>125</v>
      </c>
      <c r="B21" s="224"/>
      <c r="C21" s="224"/>
      <c r="D21" s="224"/>
      <c r="E21" s="224"/>
      <c r="F21" s="224"/>
      <c r="G21" s="224"/>
      <c r="H21" s="224"/>
      <c r="I21" s="224"/>
    </row>
    <row r="22" spans="1:9" ht="30" customHeight="1">
      <c r="A22" s="224" t="s">
        <v>153</v>
      </c>
      <c r="B22" s="224"/>
      <c r="C22" s="224"/>
      <c r="D22" s="224"/>
      <c r="E22" s="224"/>
      <c r="F22" s="224"/>
      <c r="G22" s="224"/>
      <c r="H22" s="224"/>
      <c r="I22" s="224"/>
    </row>
    <row r="24" spans="1:9" ht="16.5" customHeight="1">
      <c r="A24" s="224"/>
      <c r="B24" s="224"/>
      <c r="C24" s="224"/>
      <c r="D24" s="224"/>
      <c r="E24" s="224"/>
      <c r="F24" s="224"/>
    </row>
    <row r="25" spans="1:9" ht="18.75" customHeight="1">
      <c r="A25" s="224"/>
      <c r="B25" s="224"/>
      <c r="C25" s="224"/>
      <c r="D25" s="224"/>
      <c r="E25" s="224"/>
      <c r="F25" s="224"/>
    </row>
    <row r="26" spans="1:9">
      <c r="A26" s="48"/>
      <c r="B26" s="48"/>
      <c r="C26" s="48"/>
      <c r="D26" s="48"/>
      <c r="E26" s="48"/>
      <c r="F26" s="48"/>
    </row>
    <row r="27" spans="1:9" ht="29.25" customHeight="1">
      <c r="A27" s="223"/>
      <c r="B27" s="223"/>
      <c r="C27" s="223"/>
      <c r="D27" s="223"/>
      <c r="E27" s="48"/>
      <c r="F27" s="48"/>
    </row>
  </sheetData>
  <mergeCells count="20">
    <mergeCell ref="A5:I5"/>
    <mergeCell ref="A8:I8"/>
    <mergeCell ref="A9:E9"/>
    <mergeCell ref="F9:G9"/>
    <mergeCell ref="A6:I6"/>
    <mergeCell ref="A10:E10"/>
    <mergeCell ref="F10:G10"/>
    <mergeCell ref="A19:I19"/>
    <mergeCell ref="A12:I12"/>
    <mergeCell ref="A13:I13"/>
    <mergeCell ref="A14:I14"/>
    <mergeCell ref="A15:I15"/>
    <mergeCell ref="A16:I16"/>
    <mergeCell ref="A17:I17"/>
    <mergeCell ref="A27:D27"/>
    <mergeCell ref="A22:I22"/>
    <mergeCell ref="A24:F24"/>
    <mergeCell ref="A25:F25"/>
    <mergeCell ref="A20:I20"/>
    <mergeCell ref="A21:I21"/>
  </mergeCells>
  <conditionalFormatting sqref="F10">
    <cfRule type="containsBlanks" dxfId="0" priority="3">
      <formula>LEN(TRIM(F10))=0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/>
  <dimension ref="A2:J48"/>
  <sheetViews>
    <sheetView zoomScale="80" zoomScaleNormal="80" workbookViewId="0">
      <selection activeCell="G6" sqref="G6"/>
    </sheetView>
  </sheetViews>
  <sheetFormatPr defaultColWidth="13.42578125" defaultRowHeight="15"/>
  <cols>
    <col min="1" max="1" width="25.42578125" style="7" customWidth="1"/>
    <col min="2" max="2" width="18.85546875" style="7" customWidth="1"/>
    <col min="3" max="3" width="11.28515625" style="7" customWidth="1"/>
    <col min="4" max="4" width="10.85546875" style="7" customWidth="1"/>
    <col min="5" max="5" width="17.85546875" style="7" customWidth="1"/>
    <col min="6" max="6" width="13.42578125" style="7"/>
    <col min="7" max="7" width="13.42578125" style="97"/>
    <col min="8" max="8" width="0" style="7" hidden="1" customWidth="1"/>
    <col min="9" max="9" width="16.140625" style="7" hidden="1" customWidth="1"/>
    <col min="10" max="10" width="16.5703125" style="7" customWidth="1"/>
    <col min="11" max="11" width="20" style="7" customWidth="1"/>
    <col min="12" max="16384" width="13.42578125" style="7"/>
  </cols>
  <sheetData>
    <row r="2" spans="1:10">
      <c r="G2" s="151"/>
    </row>
    <row r="3" spans="1:10">
      <c r="G3" s="154"/>
    </row>
    <row r="5" spans="1:10" ht="15.75" thickBot="1"/>
    <row r="6" spans="1:10" ht="26.25" thickBot="1">
      <c r="A6" s="8" t="s">
        <v>41</v>
      </c>
      <c r="B6" s="9" t="s">
        <v>54</v>
      </c>
      <c r="C6" s="10" t="s">
        <v>42</v>
      </c>
      <c r="D6" s="11" t="s">
        <v>43</v>
      </c>
      <c r="E6" s="12" t="s">
        <v>128</v>
      </c>
      <c r="F6" s="12" t="s">
        <v>129</v>
      </c>
      <c r="H6" s="7" t="s">
        <v>136</v>
      </c>
      <c r="I6" s="7" t="s">
        <v>135</v>
      </c>
    </row>
    <row r="7" spans="1:10" ht="15.95" customHeight="1" thickBot="1">
      <c r="A7" s="238" t="s">
        <v>46</v>
      </c>
      <c r="B7" s="239"/>
      <c r="C7" s="239"/>
      <c r="D7" s="239"/>
      <c r="E7" s="239"/>
      <c r="F7" s="240"/>
    </row>
    <row r="8" spans="1:10">
      <c r="A8" s="216"/>
      <c r="B8" s="122" t="s">
        <v>55</v>
      </c>
      <c r="C8" s="123">
        <v>7.2</v>
      </c>
      <c r="D8" s="124">
        <v>30</v>
      </c>
      <c r="E8" s="150">
        <v>600.60384384000008</v>
      </c>
      <c r="F8" s="125">
        <v>2376</v>
      </c>
      <c r="H8" s="137">
        <v>419.04028058033907</v>
      </c>
      <c r="I8" s="141">
        <v>435.80189180355268</v>
      </c>
      <c r="J8" s="214"/>
    </row>
    <row r="9" spans="1:10" ht="15" customHeight="1">
      <c r="A9" s="14"/>
      <c r="B9" s="106" t="s">
        <v>55</v>
      </c>
      <c r="C9" s="107">
        <v>7.2</v>
      </c>
      <c r="D9" s="108">
        <v>40</v>
      </c>
      <c r="E9" s="149">
        <v>628.57774980000022</v>
      </c>
      <c r="F9" s="126">
        <v>2376</v>
      </c>
      <c r="H9" s="138">
        <v>438.6041109152543</v>
      </c>
      <c r="I9" s="142">
        <v>456.14827535186447</v>
      </c>
      <c r="J9" s="214"/>
    </row>
    <row r="10" spans="1:10">
      <c r="A10" s="120" t="s">
        <v>47</v>
      </c>
      <c r="B10" s="106" t="s">
        <v>104</v>
      </c>
      <c r="C10" s="109">
        <v>5.4</v>
      </c>
      <c r="D10" s="108">
        <v>50</v>
      </c>
      <c r="E10" s="148">
        <v>692.45624448000012</v>
      </c>
      <c r="F10" s="126">
        <v>1782</v>
      </c>
      <c r="H10" s="138">
        <v>512.65852718644078</v>
      </c>
      <c r="I10" s="142">
        <v>533.16486827389838</v>
      </c>
      <c r="J10" s="214"/>
    </row>
    <row r="11" spans="1:10">
      <c r="A11" s="13" t="s">
        <v>52</v>
      </c>
      <c r="B11" s="106" t="s">
        <v>56</v>
      </c>
      <c r="C11" s="107">
        <v>4.8</v>
      </c>
      <c r="D11" s="108">
        <v>60</v>
      </c>
      <c r="E11" s="149">
        <v>826.01587068000003</v>
      </c>
      <c r="F11" s="126">
        <v>1584</v>
      </c>
      <c r="H11" s="138">
        <v>576.43487023728824</v>
      </c>
      <c r="I11" s="142">
        <v>599.49226504677983</v>
      </c>
      <c r="J11" s="214"/>
    </row>
    <row r="12" spans="1:10">
      <c r="A12" s="14" t="s">
        <v>53</v>
      </c>
      <c r="B12" s="110" t="s">
        <v>49</v>
      </c>
      <c r="C12" s="111">
        <v>3.6</v>
      </c>
      <c r="D12" s="112">
        <v>70</v>
      </c>
      <c r="E12" s="149">
        <v>967.46906256000011</v>
      </c>
      <c r="F12" s="127">
        <v>1188</v>
      </c>
      <c r="H12" s="139">
        <v>674.99979498305095</v>
      </c>
      <c r="I12" s="142">
        <v>701.99978678237301</v>
      </c>
      <c r="J12" s="214"/>
    </row>
    <row r="13" spans="1:10">
      <c r="A13" s="117" t="s">
        <v>70</v>
      </c>
      <c r="B13" s="110" t="s">
        <v>49</v>
      </c>
      <c r="C13" s="111">
        <v>3.6</v>
      </c>
      <c r="D13" s="112">
        <v>80</v>
      </c>
      <c r="E13" s="149">
        <v>1098.8264086800002</v>
      </c>
      <c r="F13" s="127">
        <v>1188</v>
      </c>
      <c r="H13" s="139">
        <v>766.76713871186473</v>
      </c>
      <c r="I13" s="142">
        <v>797.43782426033931</v>
      </c>
      <c r="J13" s="214"/>
    </row>
    <row r="14" spans="1:10">
      <c r="A14" s="14"/>
      <c r="B14" s="110" t="s">
        <v>49</v>
      </c>
      <c r="C14" s="111">
        <v>3.6</v>
      </c>
      <c r="D14" s="112">
        <v>90</v>
      </c>
      <c r="E14" s="148">
        <v>1194.8111775600003</v>
      </c>
      <c r="F14" s="127">
        <v>1188</v>
      </c>
      <c r="H14" s="139">
        <v>833.61001871186465</v>
      </c>
      <c r="I14" s="142">
        <v>866.9544194603393</v>
      </c>
      <c r="J14" s="214"/>
    </row>
    <row r="15" spans="1:10">
      <c r="A15" s="215"/>
      <c r="B15" s="113" t="s">
        <v>50</v>
      </c>
      <c r="C15" s="107">
        <v>3</v>
      </c>
      <c r="D15" s="108">
        <v>100</v>
      </c>
      <c r="E15" s="149">
        <v>1290.2268178800002</v>
      </c>
      <c r="F15" s="126">
        <v>990</v>
      </c>
      <c r="H15" s="138">
        <v>900.33960569491546</v>
      </c>
      <c r="I15" s="142">
        <v>936.35318992271209</v>
      </c>
      <c r="J15" s="214"/>
    </row>
    <row r="16" spans="1:10">
      <c r="A16" s="215"/>
      <c r="B16" s="113" t="s">
        <v>50</v>
      </c>
      <c r="C16" s="107">
        <v>3</v>
      </c>
      <c r="D16" s="108">
        <v>110</v>
      </c>
      <c r="E16" s="149">
        <v>1397.3962002000005</v>
      </c>
      <c r="F16" s="126">
        <v>990</v>
      </c>
      <c r="H16" s="138">
        <v>975.11299688135591</v>
      </c>
      <c r="I16" s="142">
        <v>1014.1175167566101</v>
      </c>
      <c r="J16" s="214"/>
    </row>
    <row r="17" spans="1:10" ht="15.75" thickBot="1">
      <c r="A17" s="118"/>
      <c r="B17" s="128" t="s">
        <v>51</v>
      </c>
      <c r="C17" s="129">
        <v>2.4</v>
      </c>
      <c r="D17" s="130">
        <v>120</v>
      </c>
      <c r="E17" s="152">
        <v>1504.4666036400004</v>
      </c>
      <c r="F17" s="131">
        <v>792</v>
      </c>
      <c r="H17" s="138">
        <v>1049.8863880677968</v>
      </c>
      <c r="I17" s="142">
        <v>1091.8818435905087</v>
      </c>
      <c r="J17" s="214"/>
    </row>
    <row r="18" spans="1:10">
      <c r="A18" s="119"/>
      <c r="B18" s="122" t="s">
        <v>58</v>
      </c>
      <c r="C18" s="123">
        <v>7.2</v>
      </c>
      <c r="D18" s="124">
        <v>30</v>
      </c>
      <c r="E18" s="150">
        <v>634.65257856000017</v>
      </c>
      <c r="F18" s="125">
        <v>2376</v>
      </c>
      <c r="H18" s="138">
        <v>442.85888379661014</v>
      </c>
      <c r="I18" s="142">
        <v>460.57323914847456</v>
      </c>
      <c r="J18" s="214"/>
    </row>
    <row r="19" spans="1:10" ht="15" customHeight="1">
      <c r="A19" s="14"/>
      <c r="B19" s="106" t="s">
        <v>58</v>
      </c>
      <c r="C19" s="107">
        <v>7.2</v>
      </c>
      <c r="D19" s="108">
        <v>40</v>
      </c>
      <c r="E19" s="149">
        <v>741.14148108000018</v>
      </c>
      <c r="F19" s="126">
        <v>2376</v>
      </c>
      <c r="H19" s="138">
        <v>517.14667362711884</v>
      </c>
      <c r="I19" s="142">
        <v>537.83254057220358</v>
      </c>
      <c r="J19" s="214"/>
    </row>
    <row r="20" spans="1:10">
      <c r="A20" s="13" t="s">
        <v>47</v>
      </c>
      <c r="B20" s="106" t="s">
        <v>122</v>
      </c>
      <c r="C20" s="109">
        <v>5.4</v>
      </c>
      <c r="D20" s="108">
        <v>50</v>
      </c>
      <c r="E20" s="149">
        <v>845.04456036000022</v>
      </c>
      <c r="F20" s="126">
        <v>1782</v>
      </c>
      <c r="H20" s="138">
        <v>589.63023864406784</v>
      </c>
      <c r="I20" s="142">
        <v>613.21544818983057</v>
      </c>
      <c r="J20" s="214"/>
    </row>
    <row r="21" spans="1:10">
      <c r="A21" s="13" t="s">
        <v>64</v>
      </c>
      <c r="B21" s="106" t="s">
        <v>59</v>
      </c>
      <c r="C21" s="107">
        <v>4.8</v>
      </c>
      <c r="D21" s="108">
        <v>60</v>
      </c>
      <c r="E21" s="149">
        <v>926.8753494</v>
      </c>
      <c r="F21" s="126">
        <v>1584</v>
      </c>
      <c r="H21" s="138">
        <v>646.74190210169502</v>
      </c>
      <c r="I21" s="142">
        <v>672.61157818576282</v>
      </c>
      <c r="J21" s="214"/>
    </row>
    <row r="22" spans="1:10">
      <c r="A22" s="104"/>
      <c r="B22" s="106" t="s">
        <v>60</v>
      </c>
      <c r="C22" s="111">
        <v>3.6</v>
      </c>
      <c r="D22" s="108">
        <v>70</v>
      </c>
      <c r="E22" s="149">
        <v>1063.713651</v>
      </c>
      <c r="F22" s="126">
        <v>1188</v>
      </c>
      <c r="H22" s="138">
        <v>742.22721762711888</v>
      </c>
      <c r="I22" s="142">
        <v>771.9163063322037</v>
      </c>
      <c r="J22" s="214"/>
    </row>
    <row r="23" spans="1:10">
      <c r="A23" s="14" t="s">
        <v>53</v>
      </c>
      <c r="B23" s="114" t="s">
        <v>61</v>
      </c>
      <c r="C23" s="111">
        <v>3.6</v>
      </c>
      <c r="D23" s="108">
        <v>80</v>
      </c>
      <c r="E23" s="149">
        <v>1191.3592891200001</v>
      </c>
      <c r="F23" s="126">
        <v>1188</v>
      </c>
      <c r="H23" s="138">
        <v>831.20472081355956</v>
      </c>
      <c r="I23" s="142">
        <v>864.45290964610194</v>
      </c>
      <c r="J23" s="214"/>
    </row>
    <row r="24" spans="1:10">
      <c r="A24" s="117" t="s">
        <v>71</v>
      </c>
      <c r="B24" s="114" t="s">
        <v>61</v>
      </c>
      <c r="C24" s="111">
        <v>3.6</v>
      </c>
      <c r="D24" s="108">
        <v>90</v>
      </c>
      <c r="E24" s="148">
        <v>1284.1519891200003</v>
      </c>
      <c r="F24" s="126">
        <v>1188</v>
      </c>
      <c r="H24" s="138">
        <v>895.9462332203392</v>
      </c>
      <c r="I24" s="142">
        <v>931.7840825491528</v>
      </c>
      <c r="J24" s="214"/>
    </row>
    <row r="25" spans="1:10">
      <c r="A25" s="14"/>
      <c r="B25" s="114" t="s">
        <v>62</v>
      </c>
      <c r="C25" s="107">
        <v>3</v>
      </c>
      <c r="D25" s="108">
        <v>100</v>
      </c>
      <c r="E25" s="149">
        <v>1376.9446891200007</v>
      </c>
      <c r="F25" s="126">
        <v>990</v>
      </c>
      <c r="H25" s="138">
        <v>960.68774562711883</v>
      </c>
      <c r="I25" s="142">
        <v>999.11525545220366</v>
      </c>
      <c r="J25" s="214"/>
    </row>
    <row r="26" spans="1:10">
      <c r="A26" s="14"/>
      <c r="B26" s="114" t="s">
        <v>62</v>
      </c>
      <c r="C26" s="107">
        <v>3</v>
      </c>
      <c r="D26" s="108">
        <v>110</v>
      </c>
      <c r="E26" s="148">
        <v>1480.8353960400002</v>
      </c>
      <c r="F26" s="126">
        <v>990</v>
      </c>
      <c r="H26" s="138">
        <v>1033.1713106440679</v>
      </c>
      <c r="I26" s="142">
        <v>1074.4981630698308</v>
      </c>
      <c r="J26" s="214"/>
    </row>
    <row r="27" spans="1:10" ht="15.75" thickBot="1">
      <c r="A27" s="118"/>
      <c r="B27" s="132" t="s">
        <v>63</v>
      </c>
      <c r="C27" s="129">
        <v>2.4</v>
      </c>
      <c r="D27" s="130">
        <v>120</v>
      </c>
      <c r="E27" s="152">
        <v>1584.7261029600002</v>
      </c>
      <c r="F27" s="131">
        <v>792</v>
      </c>
      <c r="H27" s="138">
        <v>1105.6548756610171</v>
      </c>
      <c r="I27" s="142">
        <v>1149.8810706874578</v>
      </c>
      <c r="J27" s="214"/>
    </row>
    <row r="28" spans="1:10">
      <c r="A28" s="119"/>
      <c r="B28" s="122" t="s">
        <v>55</v>
      </c>
      <c r="C28" s="123">
        <v>7.2</v>
      </c>
      <c r="D28" s="124">
        <v>30</v>
      </c>
      <c r="E28" s="150">
        <v>672.82130915999994</v>
      </c>
      <c r="F28" s="125">
        <v>2376</v>
      </c>
      <c r="H28" s="138">
        <v>469.42525830508475</v>
      </c>
      <c r="I28" s="142">
        <v>488.20226863728817</v>
      </c>
      <c r="J28" s="214"/>
    </row>
    <row r="29" spans="1:10" ht="14.45" customHeight="1">
      <c r="A29" s="104"/>
      <c r="B29" s="106" t="s">
        <v>55</v>
      </c>
      <c r="C29" s="107">
        <v>7.2</v>
      </c>
      <c r="D29" s="108">
        <v>40</v>
      </c>
      <c r="E29" s="149">
        <v>755.61714228000028</v>
      </c>
      <c r="F29" s="126">
        <v>2376</v>
      </c>
      <c r="H29" s="138">
        <v>527.18835661016965</v>
      </c>
      <c r="I29" s="142">
        <v>548.27589087457648</v>
      </c>
      <c r="J29" s="214"/>
    </row>
    <row r="30" spans="1:10">
      <c r="A30" s="120" t="s">
        <v>80</v>
      </c>
      <c r="B30" s="106" t="s">
        <v>104</v>
      </c>
      <c r="C30" s="109">
        <v>5.4</v>
      </c>
      <c r="D30" s="108">
        <v>50</v>
      </c>
      <c r="E30" s="148">
        <v>861.52454388000012</v>
      </c>
      <c r="F30" s="126">
        <v>1782</v>
      </c>
      <c r="H30" s="138">
        <v>601.07936949152543</v>
      </c>
      <c r="I30" s="142">
        <v>625.12254427118648</v>
      </c>
      <c r="J30" s="214"/>
    </row>
    <row r="31" spans="1:10">
      <c r="A31" s="13" t="s">
        <v>66</v>
      </c>
      <c r="B31" s="106" t="s">
        <v>56</v>
      </c>
      <c r="C31" s="107">
        <v>4.8</v>
      </c>
      <c r="D31" s="108">
        <v>60</v>
      </c>
      <c r="E31" s="148">
        <v>944.96373972000004</v>
      </c>
      <c r="F31" s="126">
        <v>1584</v>
      </c>
      <c r="H31" s="138">
        <v>659.29999728813573</v>
      </c>
      <c r="I31" s="142">
        <v>685.67199717966116</v>
      </c>
      <c r="J31" s="214"/>
    </row>
    <row r="32" spans="1:10">
      <c r="A32" s="104"/>
      <c r="B32" s="110" t="s">
        <v>49</v>
      </c>
      <c r="C32" s="111">
        <v>3.6</v>
      </c>
      <c r="D32" s="112">
        <v>70</v>
      </c>
      <c r="E32" s="148">
        <v>1084.48684344</v>
      </c>
      <c r="F32" s="127">
        <v>1188</v>
      </c>
      <c r="H32" s="139">
        <v>756.63939661016968</v>
      </c>
      <c r="I32" s="142">
        <v>786.90497247457654</v>
      </c>
      <c r="J32" s="214"/>
    </row>
    <row r="33" spans="1:10">
      <c r="A33" s="14" t="s">
        <v>53</v>
      </c>
      <c r="B33" s="110" t="s">
        <v>49</v>
      </c>
      <c r="C33" s="111">
        <v>3.6</v>
      </c>
      <c r="D33" s="112">
        <v>80</v>
      </c>
      <c r="E33" s="149">
        <v>1214.4956023200002</v>
      </c>
      <c r="F33" s="127">
        <v>1188</v>
      </c>
      <c r="H33" s="139">
        <v>847.34461830508496</v>
      </c>
      <c r="I33" s="142">
        <v>881.23840303728844</v>
      </c>
      <c r="J33" s="214"/>
    </row>
    <row r="34" spans="1:10">
      <c r="A34" s="117" t="s">
        <v>70</v>
      </c>
      <c r="B34" s="110" t="s">
        <v>49</v>
      </c>
      <c r="C34" s="111">
        <v>3.6</v>
      </c>
      <c r="D34" s="112">
        <v>90</v>
      </c>
      <c r="E34" s="148">
        <v>1309.0822945200005</v>
      </c>
      <c r="F34" s="127">
        <v>1188</v>
      </c>
      <c r="H34" s="139">
        <v>913.3432474576274</v>
      </c>
      <c r="I34" s="142">
        <v>949.87697735593258</v>
      </c>
      <c r="J34" s="214"/>
    </row>
    <row r="35" spans="1:10">
      <c r="A35" s="104"/>
      <c r="B35" s="113" t="s">
        <v>50</v>
      </c>
      <c r="C35" s="107">
        <v>3</v>
      </c>
      <c r="D35" s="108">
        <v>100</v>
      </c>
      <c r="E35" s="149">
        <v>1403.68135908</v>
      </c>
      <c r="F35" s="126">
        <v>990</v>
      </c>
      <c r="H35" s="138">
        <v>979.34187661016961</v>
      </c>
      <c r="I35" s="142">
        <v>1018.5155516745764</v>
      </c>
      <c r="J35" s="214"/>
    </row>
    <row r="36" spans="1:10">
      <c r="A36" s="104"/>
      <c r="B36" s="113" t="s">
        <v>50</v>
      </c>
      <c r="C36" s="107">
        <v>3</v>
      </c>
      <c r="D36" s="108">
        <v>110</v>
      </c>
      <c r="E36" s="148">
        <v>1509.5887606800002</v>
      </c>
      <c r="F36" s="126">
        <v>990</v>
      </c>
      <c r="H36" s="138">
        <v>1053.2328894915256</v>
      </c>
      <c r="I36" s="142">
        <v>1095.3622050711867</v>
      </c>
      <c r="J36" s="214"/>
    </row>
    <row r="37" spans="1:10" ht="15.75" thickBot="1">
      <c r="A37" s="118"/>
      <c r="B37" s="128" t="s">
        <v>51</v>
      </c>
      <c r="C37" s="129">
        <v>2.4</v>
      </c>
      <c r="D37" s="130">
        <v>120</v>
      </c>
      <c r="E37" s="153">
        <v>1615.4961622800004</v>
      </c>
      <c r="F37" s="131">
        <v>792</v>
      </c>
      <c r="H37" s="138">
        <v>1127.1239023728815</v>
      </c>
      <c r="I37" s="142">
        <v>1172.2088584677967</v>
      </c>
      <c r="J37" s="214"/>
    </row>
    <row r="38" spans="1:10">
      <c r="A38" s="119"/>
      <c r="B38" s="133" t="s">
        <v>58</v>
      </c>
      <c r="C38" s="123">
        <v>7.2</v>
      </c>
      <c r="D38" s="124">
        <v>30</v>
      </c>
      <c r="E38" s="150">
        <v>713.58823536000023</v>
      </c>
      <c r="F38" s="125">
        <v>2376</v>
      </c>
      <c r="H38" s="138">
        <v>497.86153322033903</v>
      </c>
      <c r="I38" s="142">
        <v>517.77599454915264</v>
      </c>
      <c r="J38" s="214"/>
    </row>
    <row r="39" spans="1:10" ht="14.45" customHeight="1">
      <c r="A39" s="104"/>
      <c r="B39" s="106" t="s">
        <v>58</v>
      </c>
      <c r="C39" s="107">
        <v>7.2</v>
      </c>
      <c r="D39" s="108">
        <v>40</v>
      </c>
      <c r="E39" s="149">
        <v>819.43377515999998</v>
      </c>
      <c r="F39" s="126">
        <v>2376</v>
      </c>
      <c r="H39" s="138">
        <v>571.71194664406801</v>
      </c>
      <c r="I39" s="142">
        <v>594.58042450983078</v>
      </c>
      <c r="J39" s="214"/>
    </row>
    <row r="40" spans="1:10">
      <c r="A40" s="120" t="s">
        <v>47</v>
      </c>
      <c r="B40" s="106" t="s">
        <v>122</v>
      </c>
      <c r="C40" s="109">
        <v>5.4</v>
      </c>
      <c r="D40" s="108">
        <v>50</v>
      </c>
      <c r="E40" s="149">
        <v>944.45647296000004</v>
      </c>
      <c r="F40" s="126">
        <v>1782.0000000000002</v>
      </c>
      <c r="H40" s="138">
        <v>658.93774454237303</v>
      </c>
      <c r="I40" s="142">
        <v>685.29525432406797</v>
      </c>
      <c r="J40" s="214"/>
    </row>
    <row r="41" spans="1:10">
      <c r="A41" s="13" t="s">
        <v>69</v>
      </c>
      <c r="B41" s="106" t="s">
        <v>59</v>
      </c>
      <c r="C41" s="107">
        <v>4.8</v>
      </c>
      <c r="D41" s="108">
        <v>60</v>
      </c>
      <c r="E41" s="149">
        <v>1037.3605242000003</v>
      </c>
      <c r="F41" s="126">
        <v>1584</v>
      </c>
      <c r="H41" s="138">
        <v>723.7569154576272</v>
      </c>
      <c r="I41" s="142">
        <v>752.70719207593231</v>
      </c>
      <c r="J41" s="214"/>
    </row>
    <row r="42" spans="1:10">
      <c r="A42" s="14" t="s">
        <v>48</v>
      </c>
      <c r="B42" s="115" t="s">
        <v>61</v>
      </c>
      <c r="C42" s="111">
        <v>3.6</v>
      </c>
      <c r="D42" s="112">
        <v>70</v>
      </c>
      <c r="E42" s="149">
        <v>1205.7978332400003</v>
      </c>
      <c r="F42" s="127">
        <v>1188</v>
      </c>
      <c r="H42" s="139">
        <v>841.2773875932204</v>
      </c>
      <c r="I42" s="142">
        <v>874.92848309694921</v>
      </c>
      <c r="J42" s="214"/>
    </row>
    <row r="43" spans="1:10">
      <c r="A43" s="117" t="s">
        <v>71</v>
      </c>
      <c r="B43" s="115" t="s">
        <v>61</v>
      </c>
      <c r="C43" s="111">
        <v>3.6</v>
      </c>
      <c r="D43" s="112">
        <v>80</v>
      </c>
      <c r="E43" s="149">
        <v>1343.3537317200005</v>
      </c>
      <c r="F43" s="127">
        <v>1188</v>
      </c>
      <c r="H43" s="139">
        <v>937.24916338983064</v>
      </c>
      <c r="I43" s="142">
        <v>974.73912992542387</v>
      </c>
      <c r="J43" s="214"/>
    </row>
    <row r="44" spans="1:10">
      <c r="A44" s="14"/>
      <c r="B44" s="115" t="s">
        <v>61</v>
      </c>
      <c r="C44" s="111">
        <v>3.6</v>
      </c>
      <c r="D44" s="112">
        <v>90</v>
      </c>
      <c r="E44" s="148">
        <v>1438.4229459600001</v>
      </c>
      <c r="F44" s="127">
        <v>1188</v>
      </c>
      <c r="H44" s="139">
        <v>1003.5844035254238</v>
      </c>
      <c r="I44" s="142">
        <v>1043.7277796664407</v>
      </c>
      <c r="J44" s="214"/>
    </row>
    <row r="45" spans="1:10">
      <c r="A45" s="104"/>
      <c r="B45" s="114" t="s">
        <v>62</v>
      </c>
      <c r="C45" s="107">
        <v>3</v>
      </c>
      <c r="D45" s="108">
        <v>100</v>
      </c>
      <c r="E45" s="149">
        <v>1533.5045325600004</v>
      </c>
      <c r="F45" s="126">
        <v>990</v>
      </c>
      <c r="H45" s="138">
        <v>1069.9196436610173</v>
      </c>
      <c r="I45" s="142">
        <v>1112.716429407458</v>
      </c>
      <c r="J45" s="214"/>
    </row>
    <row r="46" spans="1:10">
      <c r="A46" s="104"/>
      <c r="B46" s="114" t="s">
        <v>62</v>
      </c>
      <c r="C46" s="107">
        <v>3</v>
      </c>
      <c r="D46" s="108">
        <v>110</v>
      </c>
      <c r="E46" s="148">
        <v>1640.2037652000001</v>
      </c>
      <c r="F46" s="126">
        <v>990</v>
      </c>
      <c r="H46" s="138">
        <v>1144.366228067797</v>
      </c>
      <c r="I46" s="142">
        <v>1190.1408771905089</v>
      </c>
      <c r="J46" s="214"/>
    </row>
    <row r="47" spans="1:10" ht="15.75" thickBot="1">
      <c r="A47" s="118"/>
      <c r="B47" s="132" t="s">
        <v>63</v>
      </c>
      <c r="C47" s="129">
        <v>2.4</v>
      </c>
      <c r="D47" s="130">
        <v>120</v>
      </c>
      <c r="E47" s="152">
        <v>1746.9153702000003</v>
      </c>
      <c r="F47" s="131">
        <v>792</v>
      </c>
      <c r="H47" s="138">
        <v>1218.8128124745763</v>
      </c>
      <c r="I47" s="142">
        <v>1267.5653249735594</v>
      </c>
      <c r="J47" s="214"/>
    </row>
    <row r="48" spans="1:10">
      <c r="A48" s="119"/>
      <c r="B48" s="133" t="s">
        <v>55</v>
      </c>
      <c r="C48" s="123">
        <v>7.2</v>
      </c>
      <c r="D48" s="124">
        <v>30</v>
      </c>
      <c r="E48" s="155">
        <v>713.97177852000016</v>
      </c>
      <c r="F48" s="125">
        <v>2376</v>
      </c>
      <c r="H48" s="138">
        <v>498.13523389830516</v>
      </c>
      <c r="I48" s="142">
        <v>518.06064325423733</v>
      </c>
      <c r="J48" s="214"/>
    </row>
  </sheetData>
  <mergeCells count="1">
    <mergeCell ref="A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>
    <pageSetUpPr fitToPage="1"/>
  </sheetPr>
  <dimension ref="A2:K47"/>
  <sheetViews>
    <sheetView zoomScale="80" zoomScaleNormal="80" workbookViewId="0">
      <pane ySplit="6" topLeftCell="A7" activePane="bottomLeft" state="frozen"/>
      <selection pane="bottomLeft" activeCell="J7" sqref="J7"/>
    </sheetView>
  </sheetViews>
  <sheetFormatPr defaultColWidth="8.7109375" defaultRowHeight="14.25"/>
  <cols>
    <col min="1" max="1" width="30.42578125" style="87" customWidth="1"/>
    <col min="2" max="2" width="21.140625" style="87" customWidth="1"/>
    <col min="3" max="3" width="8.7109375" style="87"/>
    <col min="4" max="4" width="9.28515625" style="87" customWidth="1"/>
    <col min="5" max="5" width="8.7109375" style="87"/>
    <col min="6" max="7" width="10.140625" style="87" customWidth="1"/>
    <col min="8" max="8" width="39.85546875" style="87" customWidth="1"/>
    <col min="9" max="9" width="0.140625" style="87" customWidth="1"/>
    <col min="10" max="11" width="15" style="87" customWidth="1"/>
    <col min="12" max="12" width="17.85546875" style="87" customWidth="1"/>
    <col min="13" max="13" width="17.42578125" style="87" customWidth="1"/>
    <col min="14" max="15" width="12.42578125" style="87" customWidth="1"/>
    <col min="16" max="16" width="13.42578125" style="87" customWidth="1"/>
    <col min="17" max="17" width="14.85546875" style="87" customWidth="1"/>
    <col min="18" max="18" width="12.140625" style="87" customWidth="1"/>
    <col min="19" max="16384" width="8.7109375" style="87"/>
  </cols>
  <sheetData>
    <row r="2" spans="1:11">
      <c r="A2" s="91" t="s">
        <v>38</v>
      </c>
      <c r="B2" s="91" t="s">
        <v>39</v>
      </c>
    </row>
    <row r="3" spans="1:11" ht="15.6" customHeight="1">
      <c r="A3" s="63" t="s">
        <v>10</v>
      </c>
      <c r="B3" s="90">
        <f>VLOOKUP(A3,'Стоимость транспорта'!A2:B47,2,FALSE)</f>
        <v>0</v>
      </c>
    </row>
    <row r="4" spans="1:11" ht="15.6" customHeight="1" thickBot="1">
      <c r="A4" s="61"/>
      <c r="B4" s="61"/>
      <c r="H4" s="241"/>
      <c r="I4" s="241"/>
    </row>
    <row r="5" spans="1:11" ht="26.1" customHeight="1" thickBot="1">
      <c r="A5" s="247" t="s">
        <v>68</v>
      </c>
      <c r="B5" s="247"/>
      <c r="C5" s="247"/>
      <c r="D5" s="247"/>
      <c r="E5" s="247"/>
      <c r="F5" s="247"/>
      <c r="G5" s="247"/>
      <c r="H5" s="247"/>
      <c r="I5" s="27"/>
      <c r="J5" s="58" t="s">
        <v>45</v>
      </c>
    </row>
    <row r="6" spans="1:11" ht="26.25" thickBot="1">
      <c r="A6" s="16" t="s">
        <v>41</v>
      </c>
      <c r="B6" s="17" t="s">
        <v>54</v>
      </c>
      <c r="C6" s="18" t="s">
        <v>42</v>
      </c>
      <c r="D6" s="19" t="s">
        <v>43</v>
      </c>
      <c r="E6" s="20" t="s">
        <v>130</v>
      </c>
      <c r="F6" s="20" t="s">
        <v>131</v>
      </c>
      <c r="G6" s="21" t="s">
        <v>132</v>
      </c>
      <c r="H6" s="22" t="s">
        <v>44</v>
      </c>
      <c r="I6" s="23"/>
      <c r="J6" s="59">
        <v>0</v>
      </c>
    </row>
    <row r="7" spans="1:11" ht="15.75" thickBot="1">
      <c r="A7" s="242" t="s">
        <v>46</v>
      </c>
      <c r="B7" s="243"/>
      <c r="C7" s="243"/>
      <c r="D7" s="243"/>
      <c r="E7" s="243"/>
      <c r="F7" s="243"/>
      <c r="G7" s="243"/>
      <c r="H7" s="244"/>
      <c r="I7" s="23"/>
    </row>
    <row r="8" spans="1:11">
      <c r="A8" s="44"/>
      <c r="B8" s="24" t="s">
        <v>99</v>
      </c>
      <c r="C8" s="25">
        <v>7.2</v>
      </c>
      <c r="D8" s="202">
        <v>30</v>
      </c>
      <c r="E8" s="196">
        <f>ROUNDUP((('Прошивные маты рабочий'!E8-'Прошивные маты рабочий'!E8*'Прошивные маты'!$J$6+'Прошивные маты'!$B$3/'Прошивные маты рабочий'!F8)),2)</f>
        <v>600.61</v>
      </c>
      <c r="F8" s="203">
        <f>E8*C8</f>
        <v>4324.3919999999998</v>
      </c>
      <c r="G8" s="204">
        <f>E8/(D8/1000)</f>
        <v>20020.333333333336</v>
      </c>
      <c r="H8" s="248" t="s">
        <v>57</v>
      </c>
      <c r="I8" s="23"/>
      <c r="K8" s="213"/>
    </row>
    <row r="9" spans="1:11" ht="14.25" customHeight="1">
      <c r="A9" s="32"/>
      <c r="B9" s="28" t="s">
        <v>99</v>
      </c>
      <c r="C9" s="29">
        <v>7.2</v>
      </c>
      <c r="D9" s="211">
        <v>40</v>
      </c>
      <c r="E9" s="197">
        <f>ROUNDUP((('Прошивные маты рабочий'!E9-'Прошивные маты рабочий'!E9*'Прошивные маты'!$J$6+'Прошивные маты'!$B$3/'Прошивные маты рабочий'!F9)),2)</f>
        <v>628.58000000000004</v>
      </c>
      <c r="F9" s="205">
        <f>E9*C9</f>
        <v>4525.7760000000007</v>
      </c>
      <c r="G9" s="212">
        <f>E9/(D9/1000)</f>
        <v>15714.5</v>
      </c>
      <c r="H9" s="245"/>
      <c r="I9" s="27"/>
      <c r="K9" s="213"/>
    </row>
    <row r="10" spans="1:11">
      <c r="A10" s="31" t="s">
        <v>47</v>
      </c>
      <c r="B10" s="28" t="s">
        <v>127</v>
      </c>
      <c r="C10" s="29">
        <v>5.4</v>
      </c>
      <c r="D10" s="211">
        <v>50</v>
      </c>
      <c r="E10" s="197">
        <f>ROUNDUP((('Прошивные маты рабочий'!E10-'Прошивные маты рабочий'!E10*'Прошивные маты'!$J$6+'Прошивные маты'!$B$3/'Прошивные маты рабочий'!F10)),2)</f>
        <v>692.46</v>
      </c>
      <c r="F10" s="205">
        <f t="shared" ref="F10:F18" si="0">E10*C10</f>
        <v>3739.2840000000006</v>
      </c>
      <c r="G10" s="212">
        <f>E10/(D10/1000)</f>
        <v>13849.2</v>
      </c>
      <c r="H10" s="245"/>
      <c r="I10" s="27"/>
      <c r="K10" s="213"/>
    </row>
    <row r="11" spans="1:11">
      <c r="A11" s="31" t="s">
        <v>52</v>
      </c>
      <c r="B11" s="28" t="s">
        <v>100</v>
      </c>
      <c r="C11" s="29">
        <v>4.8</v>
      </c>
      <c r="D11" s="211">
        <v>60</v>
      </c>
      <c r="E11" s="197">
        <f>ROUNDUP((('Прошивные маты рабочий'!E11-'Прошивные маты рабочий'!E11*'Прошивные маты'!$J$6+'Прошивные маты'!$B$3/'Прошивные маты рабочий'!F11)),2)</f>
        <v>826.02</v>
      </c>
      <c r="F11" s="205">
        <f t="shared" si="0"/>
        <v>3964.8959999999997</v>
      </c>
      <c r="G11" s="212">
        <f t="shared" ref="G11:G18" si="1">E11/(D11/1000)</f>
        <v>13767</v>
      </c>
      <c r="H11" s="245"/>
      <c r="I11" s="27"/>
      <c r="K11" s="213"/>
    </row>
    <row r="12" spans="1:11">
      <c r="A12" s="35" t="s">
        <v>53</v>
      </c>
      <c r="B12" s="45" t="s">
        <v>101</v>
      </c>
      <c r="C12" s="33">
        <v>3.6</v>
      </c>
      <c r="D12" s="211">
        <v>70</v>
      </c>
      <c r="E12" s="197">
        <f>ROUNDUP((('Прошивные маты рабочий'!E12-'Прошивные маты рабочий'!E12*'Прошивные маты'!$J$6+'Прошивные маты'!$B$3/'Прошивные маты рабочий'!F12)),2)</f>
        <v>967.47</v>
      </c>
      <c r="F12" s="205">
        <f t="shared" si="0"/>
        <v>3482.8920000000003</v>
      </c>
      <c r="G12" s="212">
        <f t="shared" si="1"/>
        <v>13820.999999999998</v>
      </c>
      <c r="H12" s="245"/>
      <c r="I12" s="27"/>
      <c r="K12" s="213"/>
    </row>
    <row r="13" spans="1:11">
      <c r="A13" s="32"/>
      <c r="B13" s="45" t="s">
        <v>101</v>
      </c>
      <c r="C13" s="33">
        <v>3.6</v>
      </c>
      <c r="D13" s="211">
        <v>80</v>
      </c>
      <c r="E13" s="197">
        <f>ROUNDUP((('Прошивные маты рабочий'!E13-'Прошивные маты рабочий'!E13*'Прошивные маты'!$J$6+'Прошивные маты'!$B$3/'Прошивные маты рабочий'!F13)),2)</f>
        <v>1098.83</v>
      </c>
      <c r="F13" s="205">
        <f t="shared" si="0"/>
        <v>3955.788</v>
      </c>
      <c r="G13" s="212">
        <f t="shared" si="1"/>
        <v>13735.374999999998</v>
      </c>
      <c r="H13" s="245"/>
      <c r="I13" s="27"/>
      <c r="K13" s="213"/>
    </row>
    <row r="14" spans="1:11">
      <c r="A14" s="35"/>
      <c r="B14" s="45" t="s">
        <v>101</v>
      </c>
      <c r="C14" s="33">
        <v>3.6</v>
      </c>
      <c r="D14" s="211">
        <v>90</v>
      </c>
      <c r="E14" s="197">
        <f>ROUNDUP((('Прошивные маты рабочий'!E14-'Прошивные маты рабочий'!E14*'Прошивные маты'!$J$6+'Прошивные маты'!$B$3/'Прошивные маты рабочий'!F14)),2)</f>
        <v>1194.82</v>
      </c>
      <c r="F14" s="205">
        <f t="shared" si="0"/>
        <v>4301.3519999999999</v>
      </c>
      <c r="G14" s="212">
        <f t="shared" si="1"/>
        <v>13275.777777777777</v>
      </c>
      <c r="H14" s="245"/>
      <c r="I14" s="27"/>
      <c r="K14" s="213"/>
    </row>
    <row r="15" spans="1:11">
      <c r="A15" s="32"/>
      <c r="B15" s="42" t="s">
        <v>102</v>
      </c>
      <c r="C15" s="29">
        <v>3</v>
      </c>
      <c r="D15" s="211">
        <v>100</v>
      </c>
      <c r="E15" s="197">
        <f>ROUNDUP((('Прошивные маты рабочий'!E15-'Прошивные маты рабочий'!E15*'Прошивные маты'!$J$6+'Прошивные маты'!$B$3/'Прошивные маты рабочий'!F15)),2)</f>
        <v>1290.23</v>
      </c>
      <c r="F15" s="205">
        <f t="shared" si="0"/>
        <v>3870.69</v>
      </c>
      <c r="G15" s="212">
        <f t="shared" si="1"/>
        <v>12902.3</v>
      </c>
      <c r="H15" s="245"/>
      <c r="I15" s="36"/>
      <c r="K15" s="213"/>
    </row>
    <row r="16" spans="1:11">
      <c r="A16" s="32"/>
      <c r="B16" s="42" t="s">
        <v>102</v>
      </c>
      <c r="C16" s="29">
        <v>3</v>
      </c>
      <c r="D16" s="211">
        <v>110</v>
      </c>
      <c r="E16" s="197">
        <f>ROUNDUP((('Прошивные маты рабочий'!E16-'Прошивные маты рабочий'!E16*'Прошивные маты'!$J$6+'Прошивные маты'!$B$3/'Прошивные маты рабочий'!F16)),2)</f>
        <v>1397.4</v>
      </c>
      <c r="F16" s="205">
        <f t="shared" si="0"/>
        <v>4192.2000000000007</v>
      </c>
      <c r="G16" s="212">
        <f t="shared" si="1"/>
        <v>12703.636363636364</v>
      </c>
      <c r="H16" s="245"/>
      <c r="I16" s="36"/>
      <c r="K16" s="213"/>
    </row>
    <row r="17" spans="1:11" ht="15" thickBot="1">
      <c r="A17" s="37"/>
      <c r="B17" s="43" t="s">
        <v>103</v>
      </c>
      <c r="C17" s="38">
        <v>2.4</v>
      </c>
      <c r="D17" s="207">
        <v>120</v>
      </c>
      <c r="E17" s="199">
        <f>ROUNDUP((('Прошивные маты рабочий'!E17-'Прошивные маты рабочий'!E17*'Прошивные маты'!$J$6+'Прошивные маты'!$B$3/'Прошивные маты рабочий'!F17)),2)</f>
        <v>1504.47</v>
      </c>
      <c r="F17" s="208">
        <f t="shared" si="0"/>
        <v>3610.7280000000001</v>
      </c>
      <c r="G17" s="209">
        <f t="shared" si="1"/>
        <v>12537.25</v>
      </c>
      <c r="H17" s="47"/>
      <c r="I17" s="41"/>
      <c r="K17" s="213"/>
    </row>
    <row r="18" spans="1:11">
      <c r="A18" s="35"/>
      <c r="B18" s="28" t="s">
        <v>58</v>
      </c>
      <c r="C18" s="29">
        <v>7.2</v>
      </c>
      <c r="D18" s="198">
        <v>30</v>
      </c>
      <c r="E18" s="197">
        <f>ROUNDUP((('Прошивные маты рабочий'!E18-'Прошивные маты рабочий'!E18*'Прошивные маты'!$J$6+'Прошивные маты'!$B$3/'Прошивные маты рабочий'!F18)),2)</f>
        <v>634.66</v>
      </c>
      <c r="F18" s="206">
        <f t="shared" si="0"/>
        <v>4569.5519999999997</v>
      </c>
      <c r="G18" s="195">
        <f t="shared" si="1"/>
        <v>21155.333333333332</v>
      </c>
      <c r="H18" s="88"/>
      <c r="I18" s="41"/>
      <c r="K18" s="213"/>
    </row>
    <row r="19" spans="1:11" ht="14.45" customHeight="1">
      <c r="A19" s="32"/>
      <c r="B19" s="28" t="s">
        <v>58</v>
      </c>
      <c r="C19" s="29">
        <v>7.2</v>
      </c>
      <c r="D19" s="198">
        <v>40</v>
      </c>
      <c r="E19" s="197">
        <f>ROUNDUP((('Прошивные маты рабочий'!E19-'Прошивные маты рабочий'!E19*'Прошивные маты'!$J$6+'Прошивные маты'!$B$3/'Прошивные маты рабочий'!F19)),2)</f>
        <v>741.15</v>
      </c>
      <c r="F19" s="206">
        <f t="shared" ref="F19:F28" si="2">E19*C19</f>
        <v>5336.28</v>
      </c>
      <c r="G19" s="195">
        <f t="shared" ref="G19:G28" si="3">E19/(D19/1000)</f>
        <v>18528.75</v>
      </c>
      <c r="H19" s="245" t="s">
        <v>65</v>
      </c>
      <c r="K19" s="213"/>
    </row>
    <row r="20" spans="1:11">
      <c r="A20" s="31" t="s">
        <v>47</v>
      </c>
      <c r="B20" s="28" t="s">
        <v>122</v>
      </c>
      <c r="C20" s="29">
        <v>5.4</v>
      </c>
      <c r="D20" s="198">
        <v>50</v>
      </c>
      <c r="E20" s="197">
        <f>ROUNDUP((('Прошивные маты рабочий'!E20-'Прошивные маты рабочий'!E20*'Прошивные маты'!$J$6+'Прошивные маты'!$B$3/'Прошивные маты рабочий'!F20)),2)</f>
        <v>845.05</v>
      </c>
      <c r="F20" s="206">
        <f t="shared" si="2"/>
        <v>4563.2700000000004</v>
      </c>
      <c r="G20" s="195">
        <f t="shared" si="3"/>
        <v>16900.999999999996</v>
      </c>
      <c r="H20" s="245"/>
      <c r="K20" s="213"/>
    </row>
    <row r="21" spans="1:11">
      <c r="A21" s="31" t="s">
        <v>64</v>
      </c>
      <c r="B21" s="28" t="s">
        <v>59</v>
      </c>
      <c r="C21" s="29">
        <v>4.8</v>
      </c>
      <c r="D21" s="198">
        <v>60</v>
      </c>
      <c r="E21" s="197">
        <f>ROUNDUP((('Прошивные маты рабочий'!E21-'Прошивные маты рабочий'!E21*'Прошивные маты'!$J$6+'Прошивные маты'!$B$3/'Прошивные маты рабочий'!F21)),2)</f>
        <v>926.88</v>
      </c>
      <c r="F21" s="206">
        <f t="shared" si="2"/>
        <v>4449.0239999999994</v>
      </c>
      <c r="G21" s="195">
        <f t="shared" si="3"/>
        <v>15448</v>
      </c>
      <c r="H21" s="245"/>
      <c r="K21" s="213"/>
    </row>
    <row r="22" spans="1:11">
      <c r="A22" s="35"/>
      <c r="B22" s="28" t="s">
        <v>60</v>
      </c>
      <c r="C22" s="33">
        <v>3.6</v>
      </c>
      <c r="D22" s="198">
        <v>70</v>
      </c>
      <c r="E22" s="197">
        <f>ROUNDUP((('Прошивные маты рабочий'!E22-'Прошивные маты рабочий'!E22*'Прошивные маты'!$J$6+'Прошивные маты'!$B$3/'Прошивные маты рабочий'!F22)),2)</f>
        <v>1063.72</v>
      </c>
      <c r="F22" s="206">
        <f t="shared" si="2"/>
        <v>3829.3920000000003</v>
      </c>
      <c r="G22" s="195">
        <f t="shared" si="3"/>
        <v>15195.999999999998</v>
      </c>
      <c r="H22" s="245"/>
      <c r="K22" s="213"/>
    </row>
    <row r="23" spans="1:11">
      <c r="A23" s="32" t="s">
        <v>53</v>
      </c>
      <c r="B23" s="42" t="s">
        <v>61</v>
      </c>
      <c r="C23" s="33">
        <v>3.6</v>
      </c>
      <c r="D23" s="198">
        <v>80</v>
      </c>
      <c r="E23" s="197">
        <f>ROUNDUP((('Прошивные маты рабочий'!E23-'Прошивные маты рабочий'!E23*'Прошивные маты'!$J$6+'Прошивные маты'!$B$3/'Прошивные маты рабочий'!F23)),2)</f>
        <v>1191.3599999999999</v>
      </c>
      <c r="F23" s="206">
        <f t="shared" si="2"/>
        <v>4288.8959999999997</v>
      </c>
      <c r="G23" s="195">
        <f t="shared" si="3"/>
        <v>14891.999999999998</v>
      </c>
      <c r="H23" s="245"/>
      <c r="K23" s="213"/>
    </row>
    <row r="24" spans="1:11">
      <c r="A24" s="35" t="s">
        <v>71</v>
      </c>
      <c r="B24" s="42" t="s">
        <v>61</v>
      </c>
      <c r="C24" s="33">
        <v>3.6</v>
      </c>
      <c r="D24" s="198">
        <v>90</v>
      </c>
      <c r="E24" s="197">
        <f>ROUNDUP((('Прошивные маты рабочий'!E24-'Прошивные маты рабочий'!E24*'Прошивные маты'!$J$6+'Прошивные маты'!$B$3/'Прошивные маты рабочий'!F24)),2)</f>
        <v>1284.1600000000001</v>
      </c>
      <c r="F24" s="206">
        <f t="shared" si="2"/>
        <v>4622.9760000000006</v>
      </c>
      <c r="G24" s="195">
        <f t="shared" si="3"/>
        <v>14268.444444444445</v>
      </c>
      <c r="H24" s="245"/>
      <c r="K24" s="213"/>
    </row>
    <row r="25" spans="1:11">
      <c r="A25" s="32"/>
      <c r="B25" s="42" t="s">
        <v>62</v>
      </c>
      <c r="C25" s="29">
        <v>3</v>
      </c>
      <c r="D25" s="198">
        <v>100</v>
      </c>
      <c r="E25" s="197">
        <f>ROUNDUP((('Прошивные маты рабочий'!E25-'Прошивные маты рабочий'!E25*'Прошивные маты'!$J$6+'Прошивные маты'!$B$3/'Прошивные маты рабочий'!F25)),2)</f>
        <v>1376.95</v>
      </c>
      <c r="F25" s="206">
        <f t="shared" si="2"/>
        <v>4130.8500000000004</v>
      </c>
      <c r="G25" s="195">
        <f t="shared" si="3"/>
        <v>13769.5</v>
      </c>
      <c r="H25" s="245"/>
      <c r="K25" s="213"/>
    </row>
    <row r="26" spans="1:11">
      <c r="A26" s="32"/>
      <c r="B26" s="42" t="s">
        <v>62</v>
      </c>
      <c r="C26" s="29">
        <v>3</v>
      </c>
      <c r="D26" s="198">
        <v>110</v>
      </c>
      <c r="E26" s="197">
        <f>ROUNDUP((('Прошивные маты рабочий'!E26-'Прошивные маты рабочий'!E26*'Прошивные маты'!$J$6+'Прошивные маты'!$B$3/'Прошивные маты рабочий'!F26)),2)</f>
        <v>1480.84</v>
      </c>
      <c r="F26" s="206">
        <f t="shared" si="2"/>
        <v>4442.5199999999995</v>
      </c>
      <c r="G26" s="195">
        <f t="shared" si="3"/>
        <v>13462.181818181818</v>
      </c>
      <c r="H26" s="245"/>
      <c r="K26" s="213"/>
    </row>
    <row r="27" spans="1:11" ht="15" thickBot="1">
      <c r="A27" s="37"/>
      <c r="B27" s="43" t="s">
        <v>63</v>
      </c>
      <c r="C27" s="38">
        <v>2.4</v>
      </c>
      <c r="D27" s="210">
        <v>120</v>
      </c>
      <c r="E27" s="197">
        <f>ROUNDUP((('Прошивные маты рабочий'!E27-'Прошивные маты рабочий'!E27*'Прошивные маты'!$J$6+'Прошивные маты'!$B$3/'Прошивные маты рабочий'!F27)),2)</f>
        <v>1584.73</v>
      </c>
      <c r="F27" s="209">
        <f t="shared" si="2"/>
        <v>3803.3519999999999</v>
      </c>
      <c r="G27" s="193">
        <f t="shared" si="3"/>
        <v>13206.083333333334</v>
      </c>
      <c r="H27" s="246"/>
      <c r="K27" s="213"/>
    </row>
    <row r="28" spans="1:11">
      <c r="A28" s="35"/>
      <c r="B28" s="24" t="s">
        <v>55</v>
      </c>
      <c r="C28" s="25">
        <v>7.2</v>
      </c>
      <c r="D28" s="202">
        <v>30</v>
      </c>
      <c r="E28" s="196">
        <f>ROUNDUP((('Прошивные маты рабочий'!E28-'Прошивные маты рабочий'!E28*'Прошивные маты'!$J$6+'Прошивные маты'!$B$3/'Прошивные маты рабочий'!F28)),2)</f>
        <v>672.83</v>
      </c>
      <c r="F28" s="203">
        <f t="shared" si="2"/>
        <v>4844.3760000000002</v>
      </c>
      <c r="G28" s="204">
        <f t="shared" si="3"/>
        <v>22427.666666666668</v>
      </c>
      <c r="H28" s="89"/>
      <c r="K28" s="213"/>
    </row>
    <row r="29" spans="1:11">
      <c r="A29" s="32"/>
      <c r="B29" s="28" t="s">
        <v>55</v>
      </c>
      <c r="C29" s="29">
        <v>7.2</v>
      </c>
      <c r="D29" s="201">
        <v>40</v>
      </c>
      <c r="E29" s="197">
        <f>ROUNDUP((('Прошивные маты рабочий'!E29-'Прошивные маты рабочий'!E29*'Прошивные маты'!$J$6+'Прошивные маты'!$B$3/'Прошивные маты рабочий'!F29)),2)</f>
        <v>755.62</v>
      </c>
      <c r="F29" s="205">
        <f>E29*C29</f>
        <v>5440.4639999999999</v>
      </c>
      <c r="G29" s="206">
        <f>E29/(D29/1000)</f>
        <v>18890.5</v>
      </c>
      <c r="H29" s="245" t="s">
        <v>67</v>
      </c>
      <c r="K29" s="213"/>
    </row>
    <row r="30" spans="1:11">
      <c r="A30" s="31" t="s">
        <v>80</v>
      </c>
      <c r="B30" s="28" t="s">
        <v>104</v>
      </c>
      <c r="C30" s="29">
        <v>5.4</v>
      </c>
      <c r="D30" s="201">
        <v>50</v>
      </c>
      <c r="E30" s="197">
        <f>ROUNDUP((('Прошивные маты рабочий'!E30-'Прошивные маты рабочий'!E30*'Прошивные маты'!$J$6+'Прошивные маты'!$B$3/'Прошивные маты рабочий'!F30)),2)</f>
        <v>861.53</v>
      </c>
      <c r="F30" s="205">
        <f t="shared" ref="F30:F37" si="4">E30*C30</f>
        <v>4652.2619999999997</v>
      </c>
      <c r="G30" s="206">
        <f t="shared" ref="G30:G37" si="5">E30/(D30/1000)</f>
        <v>17230.599999999999</v>
      </c>
      <c r="H30" s="245"/>
      <c r="K30" s="213"/>
    </row>
    <row r="31" spans="1:11">
      <c r="A31" s="31" t="s">
        <v>66</v>
      </c>
      <c r="B31" s="28" t="s">
        <v>56</v>
      </c>
      <c r="C31" s="29">
        <v>4.8</v>
      </c>
      <c r="D31" s="201">
        <v>60</v>
      </c>
      <c r="E31" s="197">
        <f>ROUNDUP((('Прошивные маты рабочий'!E31-'Прошивные маты рабочий'!E31*'Прошивные маты'!$J$6+'Прошивные маты'!$B$3/'Прошивные маты рабочий'!F31)),2)</f>
        <v>944.97</v>
      </c>
      <c r="F31" s="205">
        <f t="shared" si="4"/>
        <v>4535.8559999999998</v>
      </c>
      <c r="G31" s="206">
        <f t="shared" si="5"/>
        <v>15749.500000000002</v>
      </c>
      <c r="H31" s="245"/>
      <c r="K31" s="213"/>
    </row>
    <row r="32" spans="1:11">
      <c r="A32" s="35"/>
      <c r="B32" s="28" t="s">
        <v>49</v>
      </c>
      <c r="C32" s="33">
        <v>3.6</v>
      </c>
      <c r="D32" s="201">
        <v>70</v>
      </c>
      <c r="E32" s="197">
        <f>ROUNDUP((('Прошивные маты рабочий'!E32-'Прошивные маты рабочий'!E32*'Прошивные маты'!$J$6+'Прошивные маты'!$B$3/'Прошивные маты рабочий'!F32)),2)</f>
        <v>1084.49</v>
      </c>
      <c r="F32" s="205">
        <f t="shared" si="4"/>
        <v>3904.1640000000002</v>
      </c>
      <c r="G32" s="206">
        <f t="shared" si="5"/>
        <v>15492.714285714284</v>
      </c>
      <c r="H32" s="245"/>
      <c r="K32" s="213"/>
    </row>
    <row r="33" spans="1:11">
      <c r="A33" s="32" t="s">
        <v>53</v>
      </c>
      <c r="B33" s="28" t="s">
        <v>49</v>
      </c>
      <c r="C33" s="33">
        <v>3.6</v>
      </c>
      <c r="D33" s="201">
        <v>80</v>
      </c>
      <c r="E33" s="197">
        <f>ROUNDUP((('Прошивные маты рабочий'!E33-'Прошивные маты рабочий'!E33*'Прошивные маты'!$J$6+'Прошивные маты'!$B$3/'Прошивные маты рабочий'!F33)),2)</f>
        <v>1214.5</v>
      </c>
      <c r="F33" s="205">
        <f t="shared" si="4"/>
        <v>4372.2</v>
      </c>
      <c r="G33" s="206">
        <f t="shared" si="5"/>
        <v>15181.25</v>
      </c>
      <c r="H33" s="245"/>
      <c r="K33" s="213"/>
    </row>
    <row r="34" spans="1:11">
      <c r="A34" s="35" t="s">
        <v>70</v>
      </c>
      <c r="B34" s="28" t="s">
        <v>49</v>
      </c>
      <c r="C34" s="33">
        <v>3.6</v>
      </c>
      <c r="D34" s="201">
        <v>90</v>
      </c>
      <c r="E34" s="197">
        <f>ROUNDUP((('Прошивные маты рабочий'!E34-'Прошивные маты рабочий'!E34*'Прошивные маты'!$J$6+'Прошивные маты'!$B$3/'Прошивные маты рабочий'!F34)),2)</f>
        <v>1309.0899999999999</v>
      </c>
      <c r="F34" s="205">
        <f t="shared" si="4"/>
        <v>4712.7240000000002</v>
      </c>
      <c r="G34" s="206">
        <f t="shared" si="5"/>
        <v>14545.444444444443</v>
      </c>
      <c r="H34" s="245"/>
      <c r="K34" s="213"/>
    </row>
    <row r="35" spans="1:11">
      <c r="A35" s="32"/>
      <c r="B35" s="28" t="s">
        <v>50</v>
      </c>
      <c r="C35" s="29">
        <v>3</v>
      </c>
      <c r="D35" s="201">
        <v>100</v>
      </c>
      <c r="E35" s="197">
        <f>ROUNDUP((('Прошивные маты рабочий'!E35-'Прошивные маты рабочий'!E35*'Прошивные маты'!$J$6+'Прошивные маты'!$B$3/'Прошивные маты рабочий'!F35)),2)</f>
        <v>1403.69</v>
      </c>
      <c r="F35" s="205">
        <f t="shared" si="4"/>
        <v>4211.07</v>
      </c>
      <c r="G35" s="206">
        <f t="shared" si="5"/>
        <v>14036.9</v>
      </c>
      <c r="H35" s="245"/>
      <c r="K35" s="213"/>
    </row>
    <row r="36" spans="1:11">
      <c r="A36" s="32"/>
      <c r="B36" s="28" t="s">
        <v>50</v>
      </c>
      <c r="C36" s="29">
        <v>3</v>
      </c>
      <c r="D36" s="201">
        <v>110</v>
      </c>
      <c r="E36" s="197">
        <f>ROUNDUP((('Прошивные маты рабочий'!E36-'Прошивные маты рабочий'!E36*'Прошивные маты'!$J$6+'Прошивные маты'!$B$3/'Прошивные маты рабочий'!F36)),2)</f>
        <v>1509.59</v>
      </c>
      <c r="F36" s="205">
        <f t="shared" si="4"/>
        <v>4528.7699999999995</v>
      </c>
      <c r="G36" s="206">
        <f t="shared" si="5"/>
        <v>13723.545454545454</v>
      </c>
      <c r="H36" s="245"/>
      <c r="K36" s="213"/>
    </row>
    <row r="37" spans="1:11" ht="15" thickBot="1">
      <c r="A37" s="37"/>
      <c r="B37" s="28" t="s">
        <v>51</v>
      </c>
      <c r="C37" s="38">
        <v>2.4</v>
      </c>
      <c r="D37" s="207">
        <v>120</v>
      </c>
      <c r="E37" s="197">
        <f>ROUNDUP((('Прошивные маты рабочий'!E37-'Прошивные маты рабочий'!E37*'Прошивные маты'!$J$6+'Прошивные маты'!$B$3/'Прошивные маты рабочий'!F37)),2)</f>
        <v>1615.5</v>
      </c>
      <c r="F37" s="208">
        <f t="shared" si="4"/>
        <v>3877.2</v>
      </c>
      <c r="G37" s="209">
        <f t="shared" si="5"/>
        <v>13462.5</v>
      </c>
      <c r="H37" s="246"/>
      <c r="K37" s="213"/>
    </row>
    <row r="38" spans="1:11">
      <c r="A38" s="35"/>
      <c r="B38" s="46" t="s">
        <v>58</v>
      </c>
      <c r="C38" s="25">
        <v>7.2</v>
      </c>
      <c r="D38" s="200">
        <v>30</v>
      </c>
      <c r="E38" s="196">
        <f>ROUNDUP((('Прошивные маты рабочий'!E38-'Прошивные маты рабочий'!E38*'Прошивные маты'!$J$6+'Прошивные маты'!$B$3/'Прошивные маты рабочий'!F38)),2)</f>
        <v>713.59</v>
      </c>
      <c r="F38" s="204">
        <f>E38*C38</f>
        <v>5137.848</v>
      </c>
      <c r="G38" s="204">
        <f>E38/(D38/1000)</f>
        <v>23786.333333333336</v>
      </c>
      <c r="H38" s="89"/>
      <c r="K38" s="213"/>
    </row>
    <row r="39" spans="1:11" ht="14.45" customHeight="1">
      <c r="A39" s="32"/>
      <c r="B39" s="42" t="s">
        <v>58</v>
      </c>
      <c r="C39" s="29">
        <v>7.2</v>
      </c>
      <c r="D39" s="198">
        <v>40</v>
      </c>
      <c r="E39" s="197">
        <f>ROUNDUP((('Прошивные маты рабочий'!E39-'Прошивные маты рабочий'!E39*'Прошивные маты'!$J$6+'Прошивные маты'!$B$3/'Прошивные маты рабочий'!F39)),2)</f>
        <v>819.43999999999994</v>
      </c>
      <c r="F39" s="206">
        <f>E39*C39</f>
        <v>5899.9679999999998</v>
      </c>
      <c r="G39" s="206">
        <f>E39/(D39/1000)</f>
        <v>20485.999999999996</v>
      </c>
      <c r="H39" s="245" t="s">
        <v>65</v>
      </c>
      <c r="J39" s="144"/>
      <c r="K39" s="213"/>
    </row>
    <row r="40" spans="1:11" ht="14.1" customHeight="1">
      <c r="A40" s="31" t="s">
        <v>47</v>
      </c>
      <c r="B40" s="28" t="s">
        <v>122</v>
      </c>
      <c r="C40" s="29">
        <v>5.4</v>
      </c>
      <c r="D40" s="198">
        <v>50</v>
      </c>
      <c r="E40" s="197">
        <f>ROUNDUP((('Прошивные маты рабочий'!E40-'Прошивные маты рабочий'!E40*'Прошивные маты'!$J$6+'Прошивные маты'!$B$3/'Прошивные маты рабочий'!F40)),2)</f>
        <v>944.46</v>
      </c>
      <c r="F40" s="206">
        <f t="shared" ref="F40:F47" si="6">E40*C40</f>
        <v>5100.0840000000007</v>
      </c>
      <c r="G40" s="206">
        <f t="shared" ref="G40:G47" si="7">E40/(D40/1000)</f>
        <v>18889.2</v>
      </c>
      <c r="H40" s="245"/>
      <c r="J40" s="144"/>
      <c r="K40" s="213"/>
    </row>
    <row r="41" spans="1:11" ht="15" customHeight="1">
      <c r="A41" s="31" t="s">
        <v>69</v>
      </c>
      <c r="B41" s="28" t="s">
        <v>59</v>
      </c>
      <c r="C41" s="29">
        <v>4.8</v>
      </c>
      <c r="D41" s="198">
        <v>60</v>
      </c>
      <c r="E41" s="197">
        <f>ROUNDUP((('Прошивные маты рабочий'!E41-'Прошивные маты рабочий'!E41*'Прошивные маты'!$J$6+'Прошивные маты'!$B$3/'Прошивные маты рабочий'!F41)),2)</f>
        <v>1037.3699999999999</v>
      </c>
      <c r="F41" s="206">
        <f t="shared" si="6"/>
        <v>4979.3759999999993</v>
      </c>
      <c r="G41" s="206">
        <f t="shared" si="7"/>
        <v>17289.5</v>
      </c>
      <c r="H41" s="245"/>
      <c r="K41" s="213"/>
    </row>
    <row r="42" spans="1:11" ht="15" customHeight="1">
      <c r="A42" s="35" t="s">
        <v>48</v>
      </c>
      <c r="B42" s="45" t="s">
        <v>61</v>
      </c>
      <c r="C42" s="33">
        <v>3.6</v>
      </c>
      <c r="D42" s="198">
        <v>70</v>
      </c>
      <c r="E42" s="197">
        <f>ROUNDUP((('Прошивные маты рабочий'!E42-'Прошивные маты рабочий'!E42*'Прошивные маты'!$J$6+'Прошивные маты'!$B$3/'Прошивные маты рабочий'!F42)),2)</f>
        <v>1205.8</v>
      </c>
      <c r="F42" s="206">
        <f t="shared" si="6"/>
        <v>4340.88</v>
      </c>
      <c r="G42" s="206">
        <f t="shared" si="7"/>
        <v>17225.714285714283</v>
      </c>
      <c r="H42" s="245"/>
      <c r="K42" s="213"/>
    </row>
    <row r="43" spans="1:11" ht="15" customHeight="1">
      <c r="A43" s="32" t="s">
        <v>71</v>
      </c>
      <c r="B43" s="45" t="s">
        <v>61</v>
      </c>
      <c r="C43" s="33">
        <v>3.6</v>
      </c>
      <c r="D43" s="198">
        <v>80</v>
      </c>
      <c r="E43" s="197">
        <f>ROUNDUP((('Прошивные маты рабочий'!E43-'Прошивные маты рабочий'!E43*'Прошивные маты'!$J$6+'Прошивные маты'!$B$3/'Прошивные маты рабочий'!F43)),2)</f>
        <v>1343.36</v>
      </c>
      <c r="F43" s="206">
        <f t="shared" si="6"/>
        <v>4836.0959999999995</v>
      </c>
      <c r="G43" s="206">
        <f t="shared" si="7"/>
        <v>16792</v>
      </c>
      <c r="H43" s="245"/>
      <c r="K43" s="213"/>
    </row>
    <row r="44" spans="1:11" ht="15" customHeight="1">
      <c r="A44" s="35"/>
      <c r="B44" s="45" t="s">
        <v>61</v>
      </c>
      <c r="C44" s="33">
        <v>3.6</v>
      </c>
      <c r="D44" s="198">
        <v>90</v>
      </c>
      <c r="E44" s="197">
        <f>ROUNDUP((('Прошивные маты рабочий'!E44-'Прошивные маты рабочий'!E44*'Прошивные маты'!$J$6+'Прошивные маты'!$B$3/'Прошивные маты рабочий'!F44)),2)</f>
        <v>1438.43</v>
      </c>
      <c r="F44" s="206">
        <f t="shared" si="6"/>
        <v>5178.348</v>
      </c>
      <c r="G44" s="206">
        <f t="shared" si="7"/>
        <v>15982.555555555557</v>
      </c>
      <c r="H44" s="245"/>
      <c r="K44" s="213"/>
    </row>
    <row r="45" spans="1:11" ht="15" customHeight="1">
      <c r="A45" s="32"/>
      <c r="B45" s="42" t="s">
        <v>62</v>
      </c>
      <c r="C45" s="29">
        <v>3</v>
      </c>
      <c r="D45" s="198">
        <v>100</v>
      </c>
      <c r="E45" s="197">
        <f>ROUNDUP((('Прошивные маты рабочий'!E45-'Прошивные маты рабочий'!E45*'Прошивные маты'!$J$6+'Прошивные маты'!$B$3/'Прошивные маты рабочий'!F45)),2)</f>
        <v>1533.51</v>
      </c>
      <c r="F45" s="206">
        <f t="shared" si="6"/>
        <v>4600.53</v>
      </c>
      <c r="G45" s="206">
        <f t="shared" si="7"/>
        <v>15335.099999999999</v>
      </c>
      <c r="H45" s="245"/>
      <c r="K45" s="213"/>
    </row>
    <row r="46" spans="1:11" ht="15" customHeight="1">
      <c r="A46" s="32"/>
      <c r="B46" s="42" t="s">
        <v>62</v>
      </c>
      <c r="C46" s="29">
        <v>3</v>
      </c>
      <c r="D46" s="198">
        <v>110</v>
      </c>
      <c r="E46" s="197">
        <f>ROUNDUP((('Прошивные маты рабочий'!E46-'Прошивные маты рабочий'!E46*'Прошивные маты'!$J$6+'Прошивные маты'!$B$3/'Прошивные маты рабочий'!F46)),2)</f>
        <v>1640.21</v>
      </c>
      <c r="F46" s="206">
        <f t="shared" si="6"/>
        <v>4920.63</v>
      </c>
      <c r="G46" s="206">
        <f t="shared" si="7"/>
        <v>14911</v>
      </c>
      <c r="H46" s="245"/>
      <c r="K46" s="213"/>
    </row>
    <row r="47" spans="1:11" ht="15.75" customHeight="1" thickBot="1">
      <c r="A47" s="37"/>
      <c r="B47" s="43" t="s">
        <v>63</v>
      </c>
      <c r="C47" s="38">
        <v>2.4</v>
      </c>
      <c r="D47" s="210">
        <v>120</v>
      </c>
      <c r="E47" s="199">
        <f>ROUNDUP((('Прошивные маты рабочий'!E47-'Прошивные маты рабочий'!E47*'Прошивные маты'!$J$6+'Прошивные маты'!$B$3/'Прошивные маты рабочий'!F47)),2)</f>
        <v>1746.92</v>
      </c>
      <c r="F47" s="209">
        <f t="shared" si="6"/>
        <v>4192.6080000000002</v>
      </c>
      <c r="G47" s="209">
        <f t="shared" si="7"/>
        <v>14557.666666666668</v>
      </c>
      <c r="H47" s="246"/>
      <c r="K47" s="213"/>
    </row>
  </sheetData>
  <mergeCells count="7">
    <mergeCell ref="H4:I4"/>
    <mergeCell ref="A7:H7"/>
    <mergeCell ref="H39:H47"/>
    <mergeCell ref="H29:H37"/>
    <mergeCell ref="A5:H5"/>
    <mergeCell ref="H19:H27"/>
    <mergeCell ref="H8:H16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scale="57" fitToHeight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'Стоимость транспорта'!$A$2:$A$45</xm:f>
          </x14:formula1>
          <xm:sqref>A3:A4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0">
    <pageSetUpPr fitToPage="1"/>
  </sheetPr>
  <dimension ref="A2:M33"/>
  <sheetViews>
    <sheetView zoomScale="80" zoomScaleNormal="80" workbookViewId="0">
      <selection activeCell="I13" sqref="I13"/>
    </sheetView>
  </sheetViews>
  <sheetFormatPr defaultColWidth="8.7109375" defaultRowHeight="14.25"/>
  <cols>
    <col min="1" max="1" width="37.28515625" style="87" customWidth="1"/>
    <col min="2" max="2" width="15.140625" style="87" customWidth="1"/>
    <col min="3" max="3" width="8.7109375" style="87"/>
    <col min="4" max="4" width="9.28515625" style="87" customWidth="1"/>
    <col min="5" max="5" width="10" style="87" customWidth="1"/>
    <col min="6" max="6" width="10.140625" style="87" customWidth="1"/>
    <col min="7" max="7" width="14.140625" style="87" customWidth="1"/>
    <col min="8" max="8" width="39.7109375" style="87" customWidth="1"/>
    <col min="9" max="10" width="15" style="87" customWidth="1"/>
    <col min="11" max="11" width="17.42578125" style="87" customWidth="1"/>
    <col min="12" max="13" width="12.42578125" style="87" customWidth="1"/>
    <col min="14" max="14" width="13.42578125" style="87" customWidth="1"/>
    <col min="15" max="15" width="14.85546875" style="87" customWidth="1"/>
    <col min="16" max="16" width="12.140625" style="87" customWidth="1"/>
    <col min="17" max="16384" width="8.7109375" style="87"/>
  </cols>
  <sheetData>
    <row r="2" spans="1:13">
      <c r="A2" s="91" t="s">
        <v>38</v>
      </c>
      <c r="B2" s="91" t="s">
        <v>39</v>
      </c>
    </row>
    <row r="3" spans="1:13" ht="15.6" customHeight="1">
      <c r="A3" s="63" t="s">
        <v>10</v>
      </c>
      <c r="B3" s="90">
        <f>VLOOKUP(A3,'Стоимость транспорта'!A2:B47,2,FALSE)</f>
        <v>0</v>
      </c>
    </row>
    <row r="4" spans="1:13" ht="15.6" customHeight="1">
      <c r="A4" s="61"/>
      <c r="B4" s="61"/>
    </row>
    <row r="6" spans="1:13" ht="18">
      <c r="A6" s="81"/>
      <c r="B6" s="68"/>
      <c r="C6" s="77"/>
      <c r="D6" s="259"/>
      <c r="E6" s="260"/>
      <c r="F6" s="260"/>
      <c r="G6" s="260"/>
      <c r="H6" s="260"/>
      <c r="I6" s="27"/>
    </row>
    <row r="7" spans="1:13" ht="15.75">
      <c r="A7" s="258" t="s">
        <v>85</v>
      </c>
      <c r="B7" s="258"/>
      <c r="C7" s="258"/>
      <c r="D7" s="258"/>
      <c r="E7" s="258"/>
      <c r="F7" s="258"/>
      <c r="G7" s="258"/>
      <c r="H7" s="258"/>
      <c r="I7" s="27"/>
    </row>
    <row r="8" spans="1:13">
      <c r="A8" s="82"/>
      <c r="B8" s="83"/>
      <c r="C8" s="83"/>
      <c r="D8" s="83"/>
      <c r="E8" s="261"/>
      <c r="F8" s="260"/>
      <c r="G8" s="260"/>
      <c r="H8" s="260"/>
      <c r="I8" s="84"/>
    </row>
    <row r="9" spans="1:13" ht="13.5" customHeight="1">
      <c r="A9" s="81"/>
      <c r="B9" s="143"/>
      <c r="C9" s="262"/>
      <c r="D9" s="262"/>
      <c r="E9" s="262"/>
      <c r="F9" s="262"/>
      <c r="G9" s="262"/>
      <c r="H9" s="262"/>
      <c r="I9" s="262"/>
      <c r="J9" s="262"/>
    </row>
    <row r="10" spans="1:13" ht="15" thickBot="1">
      <c r="A10" s="82"/>
      <c r="B10" s="85"/>
      <c r="C10" s="85"/>
      <c r="D10" s="85"/>
      <c r="E10" s="99"/>
      <c r="F10" s="100"/>
      <c r="G10" s="100"/>
      <c r="H10" s="100"/>
      <c r="I10" s="86"/>
    </row>
    <row r="11" spans="1:13" ht="26.25" thickBot="1">
      <c r="A11" s="16" t="s">
        <v>41</v>
      </c>
      <c r="B11" s="16" t="s">
        <v>72</v>
      </c>
      <c r="C11" s="16" t="s">
        <v>42</v>
      </c>
      <c r="D11" s="16" t="s">
        <v>43</v>
      </c>
      <c r="E11" s="20" t="s">
        <v>130</v>
      </c>
      <c r="F11" s="20" t="s">
        <v>131</v>
      </c>
      <c r="G11" s="21" t="s">
        <v>132</v>
      </c>
      <c r="H11" s="16" t="s">
        <v>44</v>
      </c>
      <c r="I11" s="58" t="s">
        <v>45</v>
      </c>
    </row>
    <row r="12" spans="1:13" ht="15.75" thickBot="1">
      <c r="A12" s="255" t="s">
        <v>86</v>
      </c>
      <c r="B12" s="256"/>
      <c r="C12" s="256"/>
      <c r="D12" s="256"/>
      <c r="E12" s="243"/>
      <c r="F12" s="243"/>
      <c r="G12" s="243"/>
      <c r="H12" s="257"/>
      <c r="I12" s="59">
        <v>0</v>
      </c>
    </row>
    <row r="13" spans="1:13">
      <c r="A13" s="62" t="s">
        <v>87</v>
      </c>
      <c r="B13" s="46" t="s">
        <v>83</v>
      </c>
      <c r="C13" s="25">
        <v>7.2</v>
      </c>
      <c r="D13" s="76">
        <v>20</v>
      </c>
      <c r="E13" s="65">
        <f>ROUNDUP((('Тех плиты рабочий'!E15-'Тех плиты рабочий'!E15*$I$12+$B$3/'Тех плиты рабочий'!F15)),2)</f>
        <v>518.65</v>
      </c>
      <c r="F13" s="66">
        <f>E13*C13</f>
        <v>3734.2799999999997</v>
      </c>
      <c r="G13" s="26">
        <f t="shared" ref="G13:G24" si="0">E13/(D13/1000)</f>
        <v>25932.5</v>
      </c>
      <c r="H13" s="249" t="s">
        <v>84</v>
      </c>
      <c r="L13" s="101"/>
      <c r="M13" s="101"/>
    </row>
    <row r="14" spans="1:13">
      <c r="A14" s="31" t="s">
        <v>146</v>
      </c>
      <c r="B14" s="42" t="s">
        <v>83</v>
      </c>
      <c r="C14" s="29">
        <v>5.04</v>
      </c>
      <c r="D14" s="78">
        <v>30</v>
      </c>
      <c r="E14" s="69">
        <f>ROUNDUP((('Тех плиты рабочий'!E16-'Тех плиты рабочий'!E16*$I$12+$B$3/'Тех плиты рабочий'!F16)),2)</f>
        <v>777.81</v>
      </c>
      <c r="F14" s="70">
        <f>E14*C14</f>
        <v>3920.1623999999997</v>
      </c>
      <c r="G14" s="30">
        <f>E14/(D14/1000)</f>
        <v>25927</v>
      </c>
      <c r="H14" s="250"/>
      <c r="K14" s="102"/>
      <c r="L14" s="101"/>
      <c r="M14" s="101"/>
    </row>
    <row r="15" spans="1:13">
      <c r="A15" s="31"/>
      <c r="B15" s="42" t="s">
        <v>83</v>
      </c>
      <c r="C15" s="29">
        <v>3.6</v>
      </c>
      <c r="D15" s="78">
        <v>40</v>
      </c>
      <c r="E15" s="69">
        <f>ROUNDUP((('Тех плиты рабочий'!E17-'Тех плиты рабочий'!E17*$I$12+$B$3/'Тех плиты рабочий'!F17)),2)</f>
        <v>1037.02</v>
      </c>
      <c r="F15" s="70">
        <f>E15*C15</f>
        <v>3733.2719999999999</v>
      </c>
      <c r="G15" s="30">
        <f>E15/(D15/1000)</f>
        <v>25925.5</v>
      </c>
      <c r="H15" s="250"/>
      <c r="K15" s="102"/>
      <c r="L15" s="101"/>
      <c r="M15" s="101"/>
    </row>
    <row r="16" spans="1:13">
      <c r="A16" s="31" t="s">
        <v>82</v>
      </c>
      <c r="B16" s="28" t="s">
        <v>83</v>
      </c>
      <c r="C16" s="29">
        <v>2.88</v>
      </c>
      <c r="D16" s="78">
        <v>50</v>
      </c>
      <c r="E16" s="69">
        <f>ROUNDUP((('Тех плиты рабочий'!E18-'Тех плиты рабочий'!E18*$I$12+$B$3/'Тех плиты рабочий'!F18)),2)</f>
        <v>1296.28</v>
      </c>
      <c r="F16" s="70">
        <f>E16*C16</f>
        <v>3733.2864</v>
      </c>
      <c r="G16" s="30">
        <f>E16/(D16/1000)</f>
        <v>25925.599999999999</v>
      </c>
      <c r="H16" s="250"/>
      <c r="K16" s="102"/>
      <c r="L16" s="101"/>
      <c r="M16" s="101"/>
    </row>
    <row r="17" spans="1:13" ht="15" thickBot="1">
      <c r="A17" s="31"/>
      <c r="B17" s="28" t="s">
        <v>83</v>
      </c>
      <c r="C17" s="29">
        <v>2.88</v>
      </c>
      <c r="D17" s="78">
        <v>60</v>
      </c>
      <c r="E17" s="73">
        <f>ROUNDUP((('Тех плиты рабочий'!E19-'Тех плиты рабочий'!E19*$I$12+$B$3/'Тех плиты рабочий'!F19)),2)</f>
        <v>1555.73</v>
      </c>
      <c r="F17" s="70">
        <f>E17*C17</f>
        <v>4480.5024000000003</v>
      </c>
      <c r="G17" s="40">
        <f>E17/(D17/1000)</f>
        <v>25928.833333333336</v>
      </c>
      <c r="H17" s="250"/>
      <c r="K17" s="102"/>
      <c r="L17" s="101"/>
      <c r="M17" s="101"/>
    </row>
    <row r="18" spans="1:13" ht="19.5" thickBot="1">
      <c r="A18" s="251" t="s">
        <v>88</v>
      </c>
      <c r="B18" s="252"/>
      <c r="C18" s="252"/>
      <c r="D18" s="252"/>
      <c r="E18" s="253"/>
      <c r="F18" s="252"/>
      <c r="G18" s="252"/>
      <c r="H18" s="254"/>
      <c r="L18" s="101"/>
      <c r="M18" s="101"/>
    </row>
    <row r="19" spans="1:13">
      <c r="A19" s="183" t="s">
        <v>89</v>
      </c>
      <c r="B19" s="103" t="s">
        <v>90</v>
      </c>
      <c r="C19" s="121">
        <v>7.2</v>
      </c>
      <c r="D19" s="166">
        <v>30</v>
      </c>
      <c r="E19" s="184">
        <f>ROUNDUP((('Прошивные маты рабочий'!E18-'Прошивные маты рабочий'!E18*Огнезащита!$I$12+Огнезащита!$B$3/'Прошивные маты рабочий'!F18)),2)</f>
        <v>634.66</v>
      </c>
      <c r="F19" s="175">
        <f t="shared" ref="F19:F24" si="1">E19*C19</f>
        <v>4569.5519999999997</v>
      </c>
      <c r="G19" s="176">
        <f t="shared" si="0"/>
        <v>21155.333333333332</v>
      </c>
      <c r="H19" s="185" t="s">
        <v>92</v>
      </c>
      <c r="K19" s="147"/>
    </row>
    <row r="20" spans="1:13" s="116" customFormat="1">
      <c r="A20" s="186" t="s">
        <v>91</v>
      </c>
      <c r="B20" s="45" t="s">
        <v>90</v>
      </c>
      <c r="C20" s="33">
        <v>7.2</v>
      </c>
      <c r="D20" s="165">
        <v>30</v>
      </c>
      <c r="E20" s="187">
        <f>ROUNDUP((('Прошивные маты рабочий'!E38-'Прошивные маты рабочий'!E38*Огнезащита!$I$12+Огнезащита!$B$3/'Прошивные маты рабочий'!F38)),2)</f>
        <v>713.59</v>
      </c>
      <c r="F20" s="177">
        <f t="shared" si="1"/>
        <v>5137.848</v>
      </c>
      <c r="G20" s="178">
        <f t="shared" si="0"/>
        <v>23786.333333333336</v>
      </c>
      <c r="H20" s="188" t="s">
        <v>93</v>
      </c>
      <c r="J20" s="146"/>
    </row>
    <row r="21" spans="1:13" s="116" customFormat="1">
      <c r="A21" s="186" t="s">
        <v>91</v>
      </c>
      <c r="B21" s="45" t="s">
        <v>90</v>
      </c>
      <c r="C21" s="33">
        <v>7.2</v>
      </c>
      <c r="D21" s="165">
        <v>40</v>
      </c>
      <c r="E21" s="187">
        <f>ROUNDUP((('Прошивные маты рабочий'!E39-'Прошивные маты рабочий'!E39*Огнезащита!$I$12+Огнезащита!$B$3/'Прошивные маты рабочий'!F39)),2)</f>
        <v>819.43999999999994</v>
      </c>
      <c r="F21" s="177">
        <f t="shared" si="1"/>
        <v>5899.9679999999998</v>
      </c>
      <c r="G21" s="178">
        <f t="shared" si="0"/>
        <v>20485.999999999996</v>
      </c>
      <c r="H21" s="188" t="s">
        <v>94</v>
      </c>
      <c r="J21" s="146"/>
    </row>
    <row r="22" spans="1:13">
      <c r="A22" s="186" t="s">
        <v>91</v>
      </c>
      <c r="B22" s="34" t="s">
        <v>126</v>
      </c>
      <c r="C22" s="33">
        <v>5.4</v>
      </c>
      <c r="D22" s="165">
        <v>50</v>
      </c>
      <c r="E22" s="187">
        <f>ROUNDUP((('Прошивные маты рабочий'!E40-'Прошивные маты рабочий'!E40*Огнезащита!$I$12+Огнезащита!$B$3/'Прошивные маты рабочий'!F40)),2)</f>
        <v>944.46</v>
      </c>
      <c r="F22" s="177">
        <f t="shared" si="1"/>
        <v>5100.0840000000007</v>
      </c>
      <c r="G22" s="178">
        <f t="shared" si="0"/>
        <v>18889.2</v>
      </c>
      <c r="H22" s="188" t="s">
        <v>95</v>
      </c>
      <c r="J22" s="146"/>
    </row>
    <row r="23" spans="1:13">
      <c r="A23" s="186" t="s">
        <v>91</v>
      </c>
      <c r="B23" s="34" t="s">
        <v>98</v>
      </c>
      <c r="C23" s="33">
        <v>4.8</v>
      </c>
      <c r="D23" s="165">
        <v>60</v>
      </c>
      <c r="E23" s="187">
        <f>ROUNDUP((('Прошивные маты рабочий'!E41-'Прошивные маты рабочий'!E41*Огнезащита!$I$12+Огнезащита!$B$3/'Прошивные маты рабочий'!F41)),2)</f>
        <v>1037.3699999999999</v>
      </c>
      <c r="F23" s="177">
        <f t="shared" si="1"/>
        <v>4979.3759999999993</v>
      </c>
      <c r="G23" s="178">
        <f t="shared" si="0"/>
        <v>17289.5</v>
      </c>
      <c r="H23" s="188" t="s">
        <v>96</v>
      </c>
      <c r="J23" s="146"/>
    </row>
    <row r="24" spans="1:13" ht="15" thickBot="1">
      <c r="A24" s="189" t="s">
        <v>91</v>
      </c>
      <c r="B24" s="190" t="s">
        <v>61</v>
      </c>
      <c r="C24" s="179">
        <v>3.6</v>
      </c>
      <c r="D24" s="180">
        <v>70</v>
      </c>
      <c r="E24" s="191">
        <f>ROUNDUP((('Прошивные маты рабочий'!E42-'Прошивные маты рабочий'!E42*Огнезащита!$I$12+Огнезащита!$B$3/'Прошивные маты рабочий'!F42)),2)</f>
        <v>1205.8</v>
      </c>
      <c r="F24" s="181">
        <f t="shared" si="1"/>
        <v>4340.88</v>
      </c>
      <c r="G24" s="182">
        <f t="shared" si="0"/>
        <v>17225.714285714283</v>
      </c>
      <c r="H24" s="192" t="s">
        <v>97</v>
      </c>
      <c r="J24" s="146"/>
    </row>
    <row r="31" spans="1:13">
      <c r="C31" s="145"/>
    </row>
    <row r="32" spans="1:13">
      <c r="C32" s="145"/>
    </row>
    <row r="33" spans="3:3">
      <c r="C33" s="145"/>
    </row>
  </sheetData>
  <mergeCells count="7">
    <mergeCell ref="H13:H17"/>
    <mergeCell ref="A18:H18"/>
    <mergeCell ref="A12:H12"/>
    <mergeCell ref="A7:H7"/>
    <mergeCell ref="D6:H6"/>
    <mergeCell ref="E8:H8"/>
    <mergeCell ref="C9:J9"/>
  </mergeCells>
  <pageMargins left="0.70866141732283472" right="0.70866141732283472" top="0.74803149606299213" bottom="0.74803149606299213" header="0.31496062992125984" footer="0.31496062992125984"/>
  <pageSetup paperSize="9" scale="50" fitToHeight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'Стоимость транспорта'!$A$2:$A$45</xm:f>
          </x14:formula1>
          <xm:sqref>A3:A4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pageSetUpPr fitToPage="1"/>
  </sheetPr>
  <dimension ref="A1:J27"/>
  <sheetViews>
    <sheetView zoomScale="85" zoomScaleNormal="85" workbookViewId="0">
      <selection activeCell="F29" sqref="F29"/>
    </sheetView>
  </sheetViews>
  <sheetFormatPr defaultColWidth="8.7109375" defaultRowHeight="14.25"/>
  <cols>
    <col min="1" max="1" width="25" style="105" customWidth="1"/>
    <col min="2" max="2" width="15.140625" style="105" customWidth="1"/>
    <col min="3" max="3" width="8.7109375" style="105"/>
    <col min="4" max="4" width="9.28515625" style="105" customWidth="1"/>
    <col min="5" max="5" width="10" style="105" customWidth="1"/>
    <col min="6" max="6" width="17.85546875" style="105" customWidth="1"/>
    <col min="7" max="7" width="18.42578125" style="105" customWidth="1"/>
    <col min="8" max="8" width="16.7109375" style="105" hidden="1" customWidth="1"/>
    <col min="9" max="9" width="14.85546875" style="105" hidden="1" customWidth="1"/>
    <col min="10" max="10" width="21.28515625" style="105" hidden="1" customWidth="1"/>
    <col min="11" max="16384" width="8.7109375" style="105"/>
  </cols>
  <sheetData>
    <row r="1" spans="1:10" ht="15.75">
      <c r="A1" s="258" t="s">
        <v>105</v>
      </c>
      <c r="B1" s="258"/>
      <c r="C1" s="258"/>
      <c r="D1" s="258"/>
      <c r="E1" s="258"/>
    </row>
    <row r="2" spans="1:10" ht="15" thickBot="1"/>
    <row r="3" spans="1:10" ht="26.25" thickBot="1">
      <c r="A3" s="16" t="s">
        <v>41</v>
      </c>
      <c r="B3" s="17" t="s">
        <v>72</v>
      </c>
      <c r="C3" s="18" t="s">
        <v>42</v>
      </c>
      <c r="D3" s="19" t="s">
        <v>43</v>
      </c>
      <c r="E3" s="20" t="s">
        <v>130</v>
      </c>
      <c r="F3" s="20" t="s">
        <v>129</v>
      </c>
      <c r="H3" s="105" t="s">
        <v>135</v>
      </c>
      <c r="I3" s="105" t="s">
        <v>136</v>
      </c>
      <c r="J3" s="140" t="s">
        <v>139</v>
      </c>
    </row>
    <row r="4" spans="1:10" ht="15.95" customHeight="1" thickBot="1">
      <c r="A4" s="255" t="s">
        <v>123</v>
      </c>
      <c r="B4" s="256"/>
      <c r="C4" s="256"/>
      <c r="D4" s="256"/>
      <c r="E4" s="256"/>
      <c r="F4" s="256"/>
    </row>
    <row r="5" spans="1:10" ht="14.45" customHeight="1">
      <c r="A5" s="62" t="s">
        <v>47</v>
      </c>
      <c r="B5" s="24" t="s">
        <v>73</v>
      </c>
      <c r="C5" s="75">
        <v>5.76</v>
      </c>
      <c r="D5" s="24">
        <v>50</v>
      </c>
      <c r="E5" s="159">
        <v>451.94649500000003</v>
      </c>
      <c r="F5" s="93">
        <f>70/(D5/1000)</f>
        <v>1400</v>
      </c>
      <c r="G5" s="174"/>
    </row>
    <row r="6" spans="1:10">
      <c r="A6" s="31" t="s">
        <v>75</v>
      </c>
      <c r="B6" s="67"/>
      <c r="C6" s="77">
        <v>5.76</v>
      </c>
      <c r="D6" s="28">
        <v>60</v>
      </c>
      <c r="E6" s="156">
        <v>542.33579400000008</v>
      </c>
      <c r="F6" s="94">
        <f t="shared" ref="F6:F19" si="0">70/(D6/1000)</f>
        <v>1166.6666666666667</v>
      </c>
      <c r="G6" s="174"/>
      <c r="H6" s="136"/>
      <c r="J6" s="140"/>
    </row>
    <row r="7" spans="1:10">
      <c r="A7" s="35"/>
      <c r="B7" s="67"/>
      <c r="C7" s="77">
        <v>3.6</v>
      </c>
      <c r="D7" s="28">
        <v>80</v>
      </c>
      <c r="E7" s="156">
        <v>723.0395172000002</v>
      </c>
      <c r="F7" s="94">
        <f t="shared" si="0"/>
        <v>875</v>
      </c>
      <c r="G7" s="174"/>
      <c r="H7" s="136"/>
      <c r="J7" s="140"/>
    </row>
    <row r="8" spans="1:10">
      <c r="A8" s="32" t="s">
        <v>76</v>
      </c>
      <c r="B8" s="67"/>
      <c r="C8" s="77">
        <v>3.6</v>
      </c>
      <c r="D8" s="28">
        <v>100</v>
      </c>
      <c r="E8" s="160">
        <v>903.89299000000005</v>
      </c>
      <c r="F8" s="94">
        <f t="shared" si="0"/>
        <v>700</v>
      </c>
      <c r="G8" s="174"/>
      <c r="H8" s="136"/>
      <c r="J8" s="140"/>
    </row>
    <row r="9" spans="1:10" ht="15" thickBot="1">
      <c r="A9" s="71"/>
      <c r="B9" s="72"/>
      <c r="C9" s="77">
        <v>2.16</v>
      </c>
      <c r="D9" s="39">
        <v>120</v>
      </c>
      <c r="E9" s="157">
        <v>1084.4337504000002</v>
      </c>
      <c r="F9" s="95">
        <f t="shared" si="0"/>
        <v>583.33333333333337</v>
      </c>
      <c r="G9" s="174"/>
      <c r="H9" s="136"/>
      <c r="J9" s="140"/>
    </row>
    <row r="10" spans="1:10" ht="14.45" customHeight="1">
      <c r="A10" s="62" t="s">
        <v>47</v>
      </c>
      <c r="B10" s="68" t="s">
        <v>73</v>
      </c>
      <c r="C10" s="25">
        <v>5.76</v>
      </c>
      <c r="D10" s="24">
        <v>50</v>
      </c>
      <c r="E10" s="159">
        <v>458.74028200000015</v>
      </c>
      <c r="F10" s="93">
        <f t="shared" si="0"/>
        <v>1400</v>
      </c>
      <c r="G10" s="174"/>
      <c r="H10" s="136"/>
      <c r="J10" s="140"/>
    </row>
    <row r="11" spans="1:10">
      <c r="A11" s="31" t="s">
        <v>78</v>
      </c>
      <c r="B11" s="92"/>
      <c r="C11" s="29">
        <v>5.76</v>
      </c>
      <c r="D11" s="28">
        <v>60</v>
      </c>
      <c r="E11" s="160">
        <v>550.48833840000009</v>
      </c>
      <c r="F11" s="94">
        <f t="shared" si="0"/>
        <v>1166.6666666666667</v>
      </c>
      <c r="H11" s="136"/>
      <c r="J11" s="140"/>
    </row>
    <row r="12" spans="1:10">
      <c r="A12" s="35"/>
      <c r="B12" s="92"/>
      <c r="C12" s="29">
        <v>3.6</v>
      </c>
      <c r="D12" s="28">
        <v>80</v>
      </c>
      <c r="E12" s="160">
        <v>733.9800468000002</v>
      </c>
      <c r="F12" s="94">
        <f t="shared" si="0"/>
        <v>875</v>
      </c>
      <c r="H12" s="136"/>
      <c r="J12" s="140"/>
    </row>
    <row r="13" spans="1:10">
      <c r="A13" s="32" t="s">
        <v>79</v>
      </c>
      <c r="B13" s="68"/>
      <c r="C13" s="29">
        <v>3.6</v>
      </c>
      <c r="D13" s="28">
        <v>100</v>
      </c>
      <c r="E13" s="160">
        <v>917.45854200000031</v>
      </c>
      <c r="F13" s="94">
        <f t="shared" si="0"/>
        <v>700</v>
      </c>
      <c r="H13" s="136"/>
      <c r="J13" s="140"/>
    </row>
    <row r="14" spans="1:10" ht="15" thickBot="1">
      <c r="A14" s="71"/>
      <c r="B14" s="68"/>
      <c r="C14" s="38">
        <v>2.16</v>
      </c>
      <c r="D14" s="39">
        <v>120</v>
      </c>
      <c r="E14" s="161">
        <v>1100.8181184000002</v>
      </c>
      <c r="F14" s="95">
        <f t="shared" si="0"/>
        <v>583.33333333333337</v>
      </c>
      <c r="H14" s="136"/>
      <c r="J14" s="140"/>
    </row>
    <row r="15" spans="1:10" ht="14.25" customHeight="1">
      <c r="A15" s="167"/>
      <c r="B15" s="168" t="s">
        <v>83</v>
      </c>
      <c r="C15" s="77">
        <v>7.2</v>
      </c>
      <c r="D15" s="24">
        <v>20</v>
      </c>
      <c r="E15" s="158">
        <v>518.64986250000004</v>
      </c>
      <c r="F15" s="65">
        <f t="shared" si="0"/>
        <v>3500</v>
      </c>
      <c r="H15" s="136"/>
      <c r="J15" s="140"/>
    </row>
    <row r="16" spans="1:10">
      <c r="A16" s="169" t="s">
        <v>146</v>
      </c>
      <c r="B16" s="172"/>
      <c r="C16" s="77">
        <v>5.04</v>
      </c>
      <c r="D16" s="28">
        <v>30</v>
      </c>
      <c r="E16" s="162">
        <v>777.80010000000016</v>
      </c>
      <c r="F16" s="69">
        <f t="shared" si="0"/>
        <v>2333.3333333333335</v>
      </c>
      <c r="H16" s="136"/>
      <c r="J16" s="140"/>
    </row>
    <row r="17" spans="1:10">
      <c r="A17" s="170"/>
      <c r="B17" s="172"/>
      <c r="C17" s="77">
        <v>3.6</v>
      </c>
      <c r="D17" s="28">
        <v>40</v>
      </c>
      <c r="E17" s="162">
        <v>1037.0138625000002</v>
      </c>
      <c r="F17" s="69">
        <f t="shared" si="0"/>
        <v>1750</v>
      </c>
      <c r="H17" s="136"/>
      <c r="J17" s="140"/>
    </row>
    <row r="18" spans="1:10">
      <c r="A18" s="171" t="s">
        <v>82</v>
      </c>
      <c r="B18" s="172"/>
      <c r="C18" s="77">
        <v>2.88</v>
      </c>
      <c r="D18" s="28">
        <v>50</v>
      </c>
      <c r="E18" s="162">
        <v>1296.2752687500004</v>
      </c>
      <c r="F18" s="69">
        <f t="shared" si="0"/>
        <v>1400</v>
      </c>
      <c r="H18" s="136"/>
      <c r="J18" s="140"/>
    </row>
    <row r="19" spans="1:10" ht="15" thickBot="1">
      <c r="A19" s="217"/>
      <c r="B19" s="173"/>
      <c r="C19" s="79">
        <v>2.88</v>
      </c>
      <c r="D19" s="39">
        <v>60</v>
      </c>
      <c r="E19" s="163">
        <v>1555.7272500000004</v>
      </c>
      <c r="F19" s="73">
        <f t="shared" si="0"/>
        <v>1166.6666666666667</v>
      </c>
      <c r="H19" s="136"/>
      <c r="J19" s="140"/>
    </row>
    <row r="20" spans="1:10">
      <c r="H20" s="136"/>
      <c r="J20" s="140"/>
    </row>
    <row r="21" spans="1:10">
      <c r="H21" s="136"/>
      <c r="J21" s="140"/>
    </row>
    <row r="22" spans="1:10">
      <c r="H22" s="136"/>
      <c r="J22" s="140"/>
    </row>
    <row r="23" spans="1:10" ht="14.25" customHeight="1">
      <c r="H23" s="136"/>
      <c r="J23" s="140"/>
    </row>
    <row r="24" spans="1:10">
      <c r="H24" s="136"/>
      <c r="J24" s="140"/>
    </row>
    <row r="25" spans="1:10">
      <c r="H25" s="136"/>
      <c r="J25" s="140"/>
    </row>
    <row r="26" spans="1:10">
      <c r="H26" s="136"/>
      <c r="J26" s="140"/>
    </row>
    <row r="27" spans="1:10">
      <c r="H27" s="136"/>
      <c r="J27" s="140"/>
    </row>
  </sheetData>
  <mergeCells count="2">
    <mergeCell ref="A4:F4"/>
    <mergeCell ref="A1:E1"/>
  </mergeCells>
  <pageMargins left="0.70866141732283472" right="0.70866141732283472" top="0.74803149606299213" bottom="0.74803149606299213" header="0.31496062992125984" footer="0.31496062992125984"/>
  <pageSetup paperSize="9" fitToHeight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pageSetUpPr fitToPage="1"/>
  </sheetPr>
  <dimension ref="A2:L29"/>
  <sheetViews>
    <sheetView zoomScale="80" zoomScaleNormal="80" workbookViewId="0">
      <pane ySplit="8" topLeftCell="A9" activePane="bottomLeft" state="frozen"/>
      <selection pane="bottomLeft" activeCell="G31" sqref="G31"/>
    </sheetView>
  </sheetViews>
  <sheetFormatPr defaultColWidth="8.7109375" defaultRowHeight="14.25"/>
  <cols>
    <col min="1" max="1" width="25" style="87" customWidth="1"/>
    <col min="2" max="2" width="15.140625" style="87" customWidth="1"/>
    <col min="3" max="3" width="8.7109375" style="87"/>
    <col min="4" max="4" width="9.28515625" style="87" customWidth="1"/>
    <col min="5" max="5" width="10" style="87" customWidth="1"/>
    <col min="6" max="6" width="10.140625" style="87" customWidth="1"/>
    <col min="7" max="7" width="14.140625" style="87" customWidth="1"/>
    <col min="8" max="8" width="39.7109375" style="87" customWidth="1"/>
    <col min="9" max="10" width="15" style="87" customWidth="1"/>
    <col min="11" max="12" width="12.42578125" style="87" customWidth="1"/>
    <col min="13" max="13" width="13.42578125" style="87" customWidth="1"/>
    <col min="14" max="14" width="14.85546875" style="87" customWidth="1"/>
    <col min="15" max="15" width="12.140625" style="87" customWidth="1"/>
    <col min="16" max="16384" width="8.7109375" style="87"/>
  </cols>
  <sheetData>
    <row r="2" spans="1:12">
      <c r="A2" s="91" t="s">
        <v>38</v>
      </c>
      <c r="B2" s="91" t="s">
        <v>39</v>
      </c>
    </row>
    <row r="3" spans="1:12" ht="15.6" customHeight="1">
      <c r="A3" s="63" t="s">
        <v>10</v>
      </c>
      <c r="B3" s="90">
        <f>VLOOKUP(A3,'Стоимость транспорта'!A2:B47,2,FALSE)</f>
        <v>0</v>
      </c>
    </row>
    <row r="4" spans="1:12" ht="15.6" customHeight="1">
      <c r="A4" s="61"/>
      <c r="B4" s="61"/>
    </row>
    <row r="6" spans="1:12" ht="16.5" thickBot="1">
      <c r="A6" s="258" t="s">
        <v>105</v>
      </c>
      <c r="B6" s="258"/>
      <c r="C6" s="258"/>
      <c r="D6" s="258"/>
      <c r="E6" s="258"/>
      <c r="F6" s="258"/>
      <c r="G6" s="258"/>
      <c r="H6" s="258"/>
      <c r="I6" s="27"/>
    </row>
    <row r="7" spans="1:12" ht="15" thickBot="1">
      <c r="I7" s="58" t="s">
        <v>45</v>
      </c>
    </row>
    <row r="8" spans="1:12" ht="26.25" thickBot="1">
      <c r="A8" s="16" t="s">
        <v>41</v>
      </c>
      <c r="B8" s="17" t="s">
        <v>72</v>
      </c>
      <c r="C8" s="18" t="s">
        <v>42</v>
      </c>
      <c r="D8" s="19" t="s">
        <v>43</v>
      </c>
      <c r="E8" s="20" t="s">
        <v>130</v>
      </c>
      <c r="F8" s="20" t="s">
        <v>131</v>
      </c>
      <c r="G8" s="21" t="s">
        <v>132</v>
      </c>
      <c r="H8" s="64" t="s">
        <v>44</v>
      </c>
      <c r="I8" s="59">
        <v>0</v>
      </c>
    </row>
    <row r="9" spans="1:12" ht="15.75" thickBot="1">
      <c r="A9" s="255" t="s">
        <v>123</v>
      </c>
      <c r="B9" s="256"/>
      <c r="C9" s="256"/>
      <c r="D9" s="243"/>
      <c r="E9" s="243"/>
      <c r="F9" s="243"/>
      <c r="G9" s="243"/>
      <c r="H9" s="257"/>
    </row>
    <row r="10" spans="1:12" ht="14.45" customHeight="1">
      <c r="A10" s="62" t="s">
        <v>47</v>
      </c>
      <c r="B10" s="24" t="s">
        <v>73</v>
      </c>
      <c r="C10" s="75">
        <v>5.76</v>
      </c>
      <c r="D10" s="76">
        <v>50</v>
      </c>
      <c r="E10" s="65">
        <f>ROUNDUP((('Тех плиты рабочий'!E5-'Тех плиты рабочий'!E5*$I$8+$B$3/'Тех плиты рабочий'!F5)),2)</f>
        <v>451.95</v>
      </c>
      <c r="F10" s="66">
        <f>E10*C10</f>
        <v>2603.232</v>
      </c>
      <c r="G10" s="26">
        <f>E10/(D10/1000)</f>
        <v>9039</v>
      </c>
      <c r="H10" s="263" t="s">
        <v>74</v>
      </c>
      <c r="J10" s="194"/>
      <c r="K10" s="96"/>
      <c r="L10" s="96"/>
    </row>
    <row r="11" spans="1:12" ht="15" customHeight="1">
      <c r="A11" s="31" t="s">
        <v>75</v>
      </c>
      <c r="B11" s="67"/>
      <c r="C11" s="77">
        <v>5.76</v>
      </c>
      <c r="D11" s="78">
        <v>60</v>
      </c>
      <c r="E11" s="69">
        <f>ROUNDUP((('Тех плиты рабочий'!E6-'Тех плиты рабочий'!E6*$I$8+$B$3/'Тех плиты рабочий'!F6)),2)</f>
        <v>542.34</v>
      </c>
      <c r="F11" s="70">
        <f t="shared" ref="F11:F19" si="0">E11*C11</f>
        <v>3123.8784000000001</v>
      </c>
      <c r="G11" s="30">
        <f t="shared" ref="G11:G24" si="1">E11/(D11/1000)</f>
        <v>9039</v>
      </c>
      <c r="H11" s="264"/>
      <c r="J11" s="194"/>
      <c r="K11" s="96"/>
      <c r="L11" s="96"/>
    </row>
    <row r="12" spans="1:12" ht="15" customHeight="1">
      <c r="A12" s="35"/>
      <c r="B12" s="67"/>
      <c r="C12" s="77">
        <v>3.6</v>
      </c>
      <c r="D12" s="78">
        <v>80</v>
      </c>
      <c r="E12" s="69">
        <f>ROUNDUP((('Тех плиты рабочий'!E7-'Тех плиты рабочий'!E7*$I$8+$B$3/'Тех плиты рабочий'!F7)),2)</f>
        <v>723.04</v>
      </c>
      <c r="F12" s="70">
        <f t="shared" si="0"/>
        <v>2602.944</v>
      </c>
      <c r="G12" s="30">
        <f t="shared" si="1"/>
        <v>9038</v>
      </c>
      <c r="H12" s="264"/>
      <c r="J12" s="194"/>
      <c r="K12" s="96"/>
      <c r="L12" s="96"/>
    </row>
    <row r="13" spans="1:12" ht="15" customHeight="1">
      <c r="A13" s="32" t="s">
        <v>76</v>
      </c>
      <c r="B13" s="67"/>
      <c r="C13" s="77">
        <v>3.6</v>
      </c>
      <c r="D13" s="78">
        <v>100</v>
      </c>
      <c r="E13" s="69">
        <f>ROUNDUP((('Тех плиты рабочий'!E8-'Тех плиты рабочий'!E8*$I$8+$B$3/'Тех плиты рабочий'!F8)),2)</f>
        <v>903.9</v>
      </c>
      <c r="F13" s="70">
        <f t="shared" si="0"/>
        <v>3254.04</v>
      </c>
      <c r="G13" s="30">
        <f t="shared" si="1"/>
        <v>9039</v>
      </c>
      <c r="H13" s="264"/>
      <c r="J13" s="194"/>
      <c r="K13" s="96"/>
      <c r="L13" s="96"/>
    </row>
    <row r="14" spans="1:12" ht="15.75" customHeight="1" thickBot="1">
      <c r="A14" s="71"/>
      <c r="B14" s="72"/>
      <c r="C14" s="77">
        <v>2.16</v>
      </c>
      <c r="D14" s="80">
        <v>120</v>
      </c>
      <c r="E14" s="73">
        <f>ROUNDUP((('Тех плиты рабочий'!E9-'Тех плиты рабочий'!E9*$I$8+$B$3/'Тех плиты рабочий'!F9)),2)</f>
        <v>1084.44</v>
      </c>
      <c r="F14" s="74">
        <f t="shared" si="0"/>
        <v>2342.3904000000002</v>
      </c>
      <c r="G14" s="40">
        <f t="shared" si="1"/>
        <v>9037</v>
      </c>
      <c r="H14" s="265"/>
      <c r="J14" s="194"/>
      <c r="K14" s="96"/>
      <c r="L14" s="96"/>
    </row>
    <row r="15" spans="1:12" ht="14.45" customHeight="1">
      <c r="A15" s="62" t="s">
        <v>47</v>
      </c>
      <c r="B15" s="68" t="s">
        <v>73</v>
      </c>
      <c r="C15" s="25">
        <v>5.76</v>
      </c>
      <c r="D15" s="24">
        <v>50</v>
      </c>
      <c r="E15" s="65">
        <f>ROUNDUP((('Тех плиты рабочий'!E10-'Тех плиты рабочий'!E10*$I$8+$B$3/'Тех плиты рабочий'!F10)),2)</f>
        <v>458.75</v>
      </c>
      <c r="F15" s="66">
        <f>E15*C15</f>
        <v>2642.4</v>
      </c>
      <c r="G15" s="26">
        <f>E15/(D15/1000)</f>
        <v>9175</v>
      </c>
      <c r="H15" s="266" t="s">
        <v>77</v>
      </c>
      <c r="J15" s="194"/>
      <c r="K15" s="96"/>
      <c r="L15" s="96"/>
    </row>
    <row r="16" spans="1:12" ht="15" customHeight="1">
      <c r="A16" s="31" t="s">
        <v>78</v>
      </c>
      <c r="B16" s="92"/>
      <c r="C16" s="29">
        <v>5.76</v>
      </c>
      <c r="D16" s="28">
        <v>60</v>
      </c>
      <c r="E16" s="69">
        <f>ROUNDUP((('Тех плиты рабочий'!E11-'Тех плиты рабочий'!E11*$I$8+$B$3/'Тех плиты рабочий'!F11)),2)</f>
        <v>550.49</v>
      </c>
      <c r="F16" s="70">
        <f t="shared" si="0"/>
        <v>3170.8224</v>
      </c>
      <c r="G16" s="30">
        <f t="shared" si="1"/>
        <v>9174.8333333333339</v>
      </c>
      <c r="H16" s="267"/>
      <c r="J16" s="194"/>
      <c r="K16" s="96"/>
      <c r="L16" s="96"/>
    </row>
    <row r="17" spans="1:12" ht="15" customHeight="1">
      <c r="A17" s="35"/>
      <c r="B17" s="92"/>
      <c r="C17" s="29">
        <v>3.6</v>
      </c>
      <c r="D17" s="28">
        <v>80</v>
      </c>
      <c r="E17" s="69">
        <f>ROUNDUP((('Тех плиты рабочий'!E12-'Тех плиты рабочий'!E12*$I$8+$B$3/'Тех плиты рабочий'!F12)),2)</f>
        <v>733.99</v>
      </c>
      <c r="F17" s="70">
        <f t="shared" si="0"/>
        <v>2642.364</v>
      </c>
      <c r="G17" s="30">
        <f t="shared" si="1"/>
        <v>9174.875</v>
      </c>
      <c r="H17" s="267"/>
      <c r="J17" s="194"/>
      <c r="K17" s="96"/>
      <c r="L17" s="96"/>
    </row>
    <row r="18" spans="1:12" ht="15" customHeight="1">
      <c r="A18" s="32" t="s">
        <v>79</v>
      </c>
      <c r="B18" s="68"/>
      <c r="C18" s="29">
        <v>3.6</v>
      </c>
      <c r="D18" s="28">
        <v>100</v>
      </c>
      <c r="E18" s="69">
        <f>ROUNDUP((('Тех плиты рабочий'!E13-'Тех плиты рабочий'!E13*$I$8+$B$3/'Тех плиты рабочий'!F13)),2)</f>
        <v>917.46</v>
      </c>
      <c r="F18" s="70">
        <f t="shared" si="0"/>
        <v>3302.8560000000002</v>
      </c>
      <c r="G18" s="30">
        <f t="shared" si="1"/>
        <v>9174.6</v>
      </c>
      <c r="H18" s="267"/>
      <c r="J18" s="194"/>
      <c r="K18" s="96"/>
      <c r="L18" s="96"/>
    </row>
    <row r="19" spans="1:12" ht="15.75" customHeight="1" thickBot="1">
      <c r="A19" s="71"/>
      <c r="B19" s="68"/>
      <c r="C19" s="38">
        <v>2.16</v>
      </c>
      <c r="D19" s="39">
        <v>120</v>
      </c>
      <c r="E19" s="69">
        <f>ROUNDUP((('Тех плиты рабочий'!E14-'Тех плиты рабочий'!E14*$I$8+$B$3/'Тех плиты рабочий'!F14)),2)</f>
        <v>1100.82</v>
      </c>
      <c r="F19" s="70">
        <f t="shared" si="0"/>
        <v>2377.7712000000001</v>
      </c>
      <c r="G19" s="40">
        <f t="shared" si="1"/>
        <v>9173.5</v>
      </c>
      <c r="H19" s="268"/>
      <c r="J19" s="194"/>
      <c r="K19" s="96"/>
      <c r="L19" s="96"/>
    </row>
    <row r="20" spans="1:12" ht="14.25" customHeight="1">
      <c r="A20" s="62"/>
      <c r="B20" s="24" t="s">
        <v>83</v>
      </c>
      <c r="C20" s="75">
        <v>7.2</v>
      </c>
      <c r="D20" s="76">
        <v>20</v>
      </c>
      <c r="E20" s="65">
        <f>ROUNDUP((('Тех плиты рабочий'!E15-'Тех плиты рабочий'!E15*$I$8+$B$3/'Тех плиты рабочий'!F15)),2)</f>
        <v>518.65</v>
      </c>
      <c r="F20" s="66">
        <f>E20*C20</f>
        <v>3734.2799999999997</v>
      </c>
      <c r="G20" s="26">
        <f t="shared" si="1"/>
        <v>25932.5</v>
      </c>
      <c r="H20" s="249" t="s">
        <v>84</v>
      </c>
      <c r="J20" s="194"/>
      <c r="K20" s="96"/>
      <c r="L20" s="96"/>
    </row>
    <row r="21" spans="1:12" ht="15" customHeight="1">
      <c r="A21" s="31" t="s">
        <v>146</v>
      </c>
      <c r="B21" s="28"/>
      <c r="C21" s="77">
        <v>5.04</v>
      </c>
      <c r="D21" s="78">
        <v>30</v>
      </c>
      <c r="E21" s="69">
        <f>ROUNDUP((('Тех плиты рабочий'!E16-'Тех плиты рабочий'!E16*$I$8+$B$3/'Тех плиты рабочий'!F16)),2)</f>
        <v>777.81</v>
      </c>
      <c r="F21" s="70">
        <f>E21*C21</f>
        <v>3920.1623999999997</v>
      </c>
      <c r="G21" s="30">
        <f t="shared" si="1"/>
        <v>25927</v>
      </c>
      <c r="H21" s="250"/>
      <c r="J21" s="194"/>
      <c r="K21" s="96"/>
      <c r="L21" s="96"/>
    </row>
    <row r="22" spans="1:12" ht="15" customHeight="1">
      <c r="A22" s="35"/>
      <c r="B22" s="28"/>
      <c r="C22" s="77">
        <v>3.6</v>
      </c>
      <c r="D22" s="78">
        <v>40</v>
      </c>
      <c r="E22" s="69">
        <f>ROUNDUP((('Тех плиты рабочий'!E17-'Тех плиты рабочий'!E17*$I$8+$B$3/'Тех плиты рабочий'!F17)),2)</f>
        <v>1037.02</v>
      </c>
      <c r="F22" s="70">
        <f>E22*C22</f>
        <v>3733.2719999999999</v>
      </c>
      <c r="G22" s="30">
        <f t="shared" si="1"/>
        <v>25925.5</v>
      </c>
      <c r="H22" s="250"/>
      <c r="J22" s="194"/>
      <c r="K22" s="96"/>
      <c r="L22" s="96"/>
    </row>
    <row r="23" spans="1:12" ht="15" customHeight="1">
      <c r="A23" s="32" t="s">
        <v>82</v>
      </c>
      <c r="B23" s="28"/>
      <c r="C23" s="77">
        <v>2.88</v>
      </c>
      <c r="D23" s="78">
        <v>50</v>
      </c>
      <c r="E23" s="69">
        <f>ROUNDUP((('Тех плиты рабочий'!E18-'Тех плиты рабочий'!E18*$I$8+$B$3/'Тех плиты рабочий'!F18)),2)</f>
        <v>1296.28</v>
      </c>
      <c r="F23" s="70">
        <f>E23*C23</f>
        <v>3733.2864</v>
      </c>
      <c r="G23" s="30">
        <f t="shared" si="1"/>
        <v>25925.599999999999</v>
      </c>
      <c r="H23" s="250"/>
      <c r="J23" s="194"/>
      <c r="K23" s="96"/>
      <c r="L23" s="96"/>
    </row>
    <row r="24" spans="1:12" ht="15.75" customHeight="1" thickBot="1">
      <c r="A24" s="218"/>
      <c r="B24" s="39"/>
      <c r="C24" s="79">
        <v>2.88</v>
      </c>
      <c r="D24" s="80">
        <v>60</v>
      </c>
      <c r="E24" s="73">
        <f>ROUNDUP((('Тех плиты рабочий'!E19-'Тех плиты рабочий'!E19*$I$8+$B$3/'Тех плиты рабочий'!F19)),2)</f>
        <v>1555.73</v>
      </c>
      <c r="F24" s="74">
        <f>E24*C24</f>
        <v>4480.5024000000003</v>
      </c>
      <c r="G24" s="40">
        <f t="shared" si="1"/>
        <v>25928.833333333336</v>
      </c>
      <c r="H24" s="269"/>
      <c r="J24" s="194"/>
      <c r="K24" s="96"/>
      <c r="L24" s="96"/>
    </row>
    <row r="25" spans="1:12">
      <c r="J25" s="164"/>
      <c r="K25" s="96"/>
      <c r="L25" s="96"/>
    </row>
    <row r="26" spans="1:12">
      <c r="J26" s="164"/>
      <c r="K26" s="96"/>
      <c r="L26" s="96"/>
    </row>
    <row r="27" spans="1:12">
      <c r="J27" s="164"/>
      <c r="K27" s="96"/>
      <c r="L27" s="96"/>
    </row>
    <row r="28" spans="1:12">
      <c r="K28" s="96"/>
      <c r="L28" s="96"/>
    </row>
    <row r="29" spans="1:12">
      <c r="K29" s="96"/>
      <c r="L29" s="96"/>
    </row>
  </sheetData>
  <mergeCells count="5">
    <mergeCell ref="A6:H6"/>
    <mergeCell ref="A9:H9"/>
    <mergeCell ref="H10:H14"/>
    <mergeCell ref="H15:H19"/>
    <mergeCell ref="H20:H24"/>
  </mergeCells>
  <pageMargins left="0.70866141732283472" right="0.70866141732283472" top="0.74803149606299213" bottom="0.74803149606299213" header="0.31496062992125984" footer="0.31496062992125984"/>
  <pageSetup paperSize="9" scale="59" fitToHeight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'Стоимость транспорта'!$A$2:$A$45</xm:f>
          </x14:formula1>
          <xm:sqref>A3:A4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Стоимость транспорта</vt:lpstr>
      <vt:lpstr>Титульный лист</vt:lpstr>
      <vt:lpstr>Пояснение</vt:lpstr>
      <vt:lpstr>Прошивные маты рабочий</vt:lpstr>
      <vt:lpstr>Прошивные маты</vt:lpstr>
      <vt:lpstr>Огнезащита</vt:lpstr>
      <vt:lpstr>Тех плиты рабочий</vt:lpstr>
      <vt:lpstr>Тех плиты</vt:lpstr>
    </vt:vector>
  </TitlesOfParts>
  <Company>Paroc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Ladyzhev Vladimir</dc:creator>
  <cp:lastModifiedBy>Kravtsov, Semen</cp:lastModifiedBy>
  <cp:lastPrinted>2016-12-12T15:23:46Z</cp:lastPrinted>
  <dcterms:created xsi:type="dcterms:W3CDTF">2016-03-01T13:46:30Z</dcterms:created>
  <dcterms:modified xsi:type="dcterms:W3CDTF">2022-05-26T10:43:57Z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e5629f10-2cf2-4ba8-be97-1f4e957fb6b9</vt:lpwstr>
  </property>
  <property fmtid="{D5CDD505-2E9C-101B-9397-08002B2CF9AE}" pid="4" name="TitusCorpClassification">
    <vt:lpwstr>Not Applicable</vt:lpwstr>
  </property>
</Properties>
</file>